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Kerja\SI\01. TKDN\2024\00. BIMTEK 2024\"/>
    </mc:Choice>
  </mc:AlternateContent>
  <xr:revisionPtr revIDLastSave="0" documentId="13_ncr:1_{E1B4ECEE-AA74-4BAE-83CD-DDA19EF3B28B}" xr6:coauthVersionLast="47" xr6:coauthVersionMax="47" xr10:uidLastSave="{00000000-0000-0000-0000-000000000000}"/>
  <bookViews>
    <workbookView xWindow="-108" yWindow="-108" windowWidth="23256" windowHeight="13896" activeTab="1" xr2:uid="{DA4E6ED4-BB99-459F-8D67-D86D911B1617}"/>
  </bookViews>
  <sheets>
    <sheet name="Soal" sheetId="70" r:id="rId1"/>
    <sheet name="REKAPITULASI" sheetId="36" r:id="rId2"/>
    <sheet name="Form 1.1" sheetId="37" r:id="rId3"/>
    <sheet name="I, II. Manufakturing R2-R3" sheetId="78" r:id="rId4"/>
    <sheet name="III. Perakitan" sheetId="51" r:id="rId5"/>
    <sheet name="IV.a. Pengembangan Aktivitas" sheetId="56" r:id="rId6"/>
  </sheets>
  <definedNames>
    <definedName name="_xlnm._FilterDatabase" localSheetId="2" hidden="1">'Form 1.1'!$A$17:$N$88</definedName>
    <definedName name="_xlnm._FilterDatabase" localSheetId="0" hidden="1">Soal!$C$16:$M$80</definedName>
    <definedName name="_xlnm.Print_Area" localSheetId="2">'Form 1.1'!$A$1:$M$95</definedName>
    <definedName name="_xlnm.Print_Area" localSheetId="4">'III. Perakitan'!$A$1:$L$38</definedName>
    <definedName name="_xlnm.Print_Area" localSheetId="5">'IV.a. Pengembangan Aktivitas'!$A$1:$K$36</definedName>
    <definedName name="_xlnm.Print_Area" localSheetId="1">REKAPITULASI!$A$1:$F$34</definedName>
    <definedName name="_xlnm.Print_Area" localSheetId="0">Soal!$A$1:$M$129</definedName>
    <definedName name="_xlnm.Print_Titles" localSheetId="2">'Form 1.1'!$1:$16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5" i="78" l="1"/>
  <c r="E15" i="36" s="1"/>
  <c r="G16" i="78"/>
  <c r="E14" i="36"/>
  <c r="G11" i="78"/>
  <c r="G9" i="78"/>
  <c r="G8" i="78"/>
  <c r="G7" i="78"/>
  <c r="G6" i="78"/>
  <c r="J55" i="78"/>
  <c r="H55" i="78"/>
  <c r="G77" i="78"/>
  <c r="I80" i="78"/>
  <c r="J80" i="78"/>
  <c r="I81" i="78"/>
  <c r="J81" i="78"/>
  <c r="I82" i="78"/>
  <c r="J82" i="78"/>
  <c r="J77" i="78"/>
  <c r="H79" i="78"/>
  <c r="I79" i="78" s="1"/>
  <c r="H80" i="78"/>
  <c r="H81" i="78"/>
  <c r="H82" i="78"/>
  <c r="H78" i="78"/>
  <c r="G79" i="78"/>
  <c r="G80" i="78"/>
  <c r="G81" i="78"/>
  <c r="G82" i="78"/>
  <c r="G78" i="78"/>
  <c r="D79" i="78"/>
  <c r="D80" i="78"/>
  <c r="D81" i="78"/>
  <c r="D82" i="78"/>
  <c r="D78" i="78"/>
  <c r="H70" i="78"/>
  <c r="H72" i="78"/>
  <c r="I73" i="78"/>
  <c r="H74" i="78"/>
  <c r="H75" i="78"/>
  <c r="H76" i="78"/>
  <c r="H68" i="78"/>
  <c r="G70" i="78"/>
  <c r="G72" i="78"/>
  <c r="G74" i="78"/>
  <c r="G75" i="78"/>
  <c r="G76" i="78"/>
  <c r="D70" i="78"/>
  <c r="D71" i="78"/>
  <c r="D72" i="78"/>
  <c r="D73" i="78"/>
  <c r="D74" i="78"/>
  <c r="D75" i="78"/>
  <c r="D76" i="78"/>
  <c r="D69" i="78"/>
  <c r="H66" i="78"/>
  <c r="H67" i="78"/>
  <c r="H65" i="78"/>
  <c r="J65" i="78" s="1"/>
  <c r="G66" i="78"/>
  <c r="G67" i="78"/>
  <c r="D66" i="78"/>
  <c r="D67" i="78"/>
  <c r="D65" i="78"/>
  <c r="H62" i="78"/>
  <c r="H63" i="78"/>
  <c r="G62" i="78"/>
  <c r="J62" i="78" s="1"/>
  <c r="G63" i="78"/>
  <c r="D62" i="78"/>
  <c r="D63" i="78"/>
  <c r="D61" i="78"/>
  <c r="H58" i="78"/>
  <c r="H59" i="78"/>
  <c r="G58" i="78"/>
  <c r="G59" i="78"/>
  <c r="D58" i="78"/>
  <c r="D59" i="78"/>
  <c r="D57" i="78"/>
  <c r="H54" i="78"/>
  <c r="H53" i="78"/>
  <c r="G54" i="78"/>
  <c r="G53" i="78"/>
  <c r="J53" i="78" s="1"/>
  <c r="C53" i="78"/>
  <c r="C54" i="78"/>
  <c r="D53" i="78"/>
  <c r="D54" i="78"/>
  <c r="D52" i="78"/>
  <c r="H47" i="78"/>
  <c r="H48" i="78"/>
  <c r="H49" i="78"/>
  <c r="J49" i="78" s="1"/>
  <c r="H50" i="78"/>
  <c r="H46" i="78"/>
  <c r="J46" i="78" s="1"/>
  <c r="G47" i="78"/>
  <c r="G48" i="78"/>
  <c r="G50" i="78"/>
  <c r="C47" i="78"/>
  <c r="C48" i="78"/>
  <c r="C50" i="78"/>
  <c r="D47" i="78"/>
  <c r="D48" i="78"/>
  <c r="D49" i="78"/>
  <c r="D50" i="78"/>
  <c r="D46" i="78"/>
  <c r="C19" i="78"/>
  <c r="C20" i="78"/>
  <c r="C22" i="78"/>
  <c r="C23" i="78"/>
  <c r="C25" i="78"/>
  <c r="C27" i="78"/>
  <c r="C28" i="78"/>
  <c r="C30" i="78"/>
  <c r="C32" i="78"/>
  <c r="C34" i="78"/>
  <c r="C35" i="78"/>
  <c r="C37" i="78"/>
  <c r="C38" i="78"/>
  <c r="C39" i="78"/>
  <c r="C40" i="78"/>
  <c r="C41" i="78"/>
  <c r="C42" i="78"/>
  <c r="C44" i="78"/>
  <c r="H19" i="78"/>
  <c r="I18" i="78"/>
  <c r="J18" i="78"/>
  <c r="I21" i="78"/>
  <c r="J21" i="78"/>
  <c r="I24" i="78"/>
  <c r="J24" i="78"/>
  <c r="I26" i="78"/>
  <c r="J26" i="78"/>
  <c r="I29" i="78"/>
  <c r="J29" i="78"/>
  <c r="I31" i="78"/>
  <c r="J31" i="78"/>
  <c r="I33" i="78"/>
  <c r="J33" i="78"/>
  <c r="H20" i="78"/>
  <c r="H22" i="78"/>
  <c r="H23" i="78"/>
  <c r="H25" i="78"/>
  <c r="H27" i="78"/>
  <c r="H28" i="78"/>
  <c r="H30" i="78"/>
  <c r="H32" i="78"/>
  <c r="H34" i="78"/>
  <c r="H35" i="78"/>
  <c r="H37" i="78"/>
  <c r="H38" i="78"/>
  <c r="H39" i="78"/>
  <c r="H40" i="78"/>
  <c r="H41" i="78"/>
  <c r="H42" i="78"/>
  <c r="H43" i="78"/>
  <c r="I43" i="78" s="1"/>
  <c r="H44" i="78"/>
  <c r="G19" i="78"/>
  <c r="G20" i="78"/>
  <c r="G22" i="78"/>
  <c r="G23" i="78"/>
  <c r="G25" i="78"/>
  <c r="G27" i="78"/>
  <c r="G28" i="78"/>
  <c r="G30" i="78"/>
  <c r="G32" i="78"/>
  <c r="G34" i="78"/>
  <c r="G35" i="78"/>
  <c r="J36" i="78"/>
  <c r="G37" i="78"/>
  <c r="G38" i="78"/>
  <c r="G39" i="78"/>
  <c r="G40" i="78"/>
  <c r="G41" i="78"/>
  <c r="G42" i="78"/>
  <c r="G44" i="78"/>
  <c r="I52" i="78"/>
  <c r="D19" i="78"/>
  <c r="D20" i="78"/>
  <c r="D21" i="78"/>
  <c r="D22" i="78"/>
  <c r="D23" i="78"/>
  <c r="D24" i="78"/>
  <c r="D25" i="78"/>
  <c r="D26" i="78"/>
  <c r="D27" i="78"/>
  <c r="D28" i="78"/>
  <c r="D29" i="78"/>
  <c r="D30" i="78"/>
  <c r="D31" i="78"/>
  <c r="D32" i="78"/>
  <c r="D33" i="78"/>
  <c r="D34" i="78"/>
  <c r="D35" i="78"/>
  <c r="D36" i="78"/>
  <c r="D37" i="78"/>
  <c r="D38" i="78"/>
  <c r="D39" i="78"/>
  <c r="D40" i="78"/>
  <c r="D41" i="78"/>
  <c r="D42" i="78"/>
  <c r="D43" i="78"/>
  <c r="D44" i="78"/>
  <c r="D18" i="78"/>
  <c r="D8" i="37"/>
  <c r="J79" i="78"/>
  <c r="J78" i="78"/>
  <c r="I78" i="78"/>
  <c r="J73" i="78"/>
  <c r="J71" i="78"/>
  <c r="I71" i="78"/>
  <c r="J69" i="78"/>
  <c r="I69" i="78"/>
  <c r="J61" i="78"/>
  <c r="I61" i="78"/>
  <c r="F55" i="78"/>
  <c r="E55" i="78"/>
  <c r="E16" i="78"/>
  <c r="J17" i="56"/>
  <c r="H46" i="37"/>
  <c r="H44" i="37"/>
  <c r="H43" i="37"/>
  <c r="H42" i="37"/>
  <c r="H41" i="37"/>
  <c r="H40" i="37"/>
  <c r="H39" i="37"/>
  <c r="H37" i="37"/>
  <c r="H36" i="37"/>
  <c r="H34" i="37"/>
  <c r="H32" i="37"/>
  <c r="H30" i="37"/>
  <c r="H29" i="37"/>
  <c r="H27" i="37"/>
  <c r="H25" i="37"/>
  <c r="H24" i="37"/>
  <c r="H22" i="37"/>
  <c r="H21" i="37"/>
  <c r="K103" i="70"/>
  <c r="K102" i="70"/>
  <c r="K101" i="70"/>
  <c r="J90" i="70"/>
  <c r="J89" i="70"/>
  <c r="J88" i="70"/>
  <c r="D10" i="37"/>
  <c r="D9" i="37"/>
  <c r="D6" i="37"/>
  <c r="L19" i="37"/>
  <c r="K19" i="37"/>
  <c r="C20" i="37"/>
  <c r="J83" i="37"/>
  <c r="I83" i="37"/>
  <c r="H83" i="37"/>
  <c r="G83" i="37"/>
  <c r="F83" i="37"/>
  <c r="E83" i="37"/>
  <c r="C83" i="37"/>
  <c r="A83" i="37"/>
  <c r="J82" i="37"/>
  <c r="I82" i="37"/>
  <c r="H82" i="37"/>
  <c r="G82" i="37"/>
  <c r="F82" i="37"/>
  <c r="E82" i="37"/>
  <c r="C82" i="37"/>
  <c r="A82" i="37"/>
  <c r="J81" i="37"/>
  <c r="I81" i="37"/>
  <c r="H81" i="37"/>
  <c r="G81" i="37"/>
  <c r="F81" i="37"/>
  <c r="E81" i="37"/>
  <c r="C81" i="37"/>
  <c r="A81" i="37"/>
  <c r="C80" i="37"/>
  <c r="J79" i="37"/>
  <c r="I79" i="37"/>
  <c r="H79" i="37"/>
  <c r="G79" i="37"/>
  <c r="F79" i="37"/>
  <c r="E79" i="37"/>
  <c r="C79" i="37"/>
  <c r="A79" i="37"/>
  <c r="C78" i="37"/>
  <c r="J77" i="37"/>
  <c r="I77" i="37"/>
  <c r="H77" i="37"/>
  <c r="G77" i="37"/>
  <c r="F77" i="37"/>
  <c r="E77" i="37"/>
  <c r="C77" i="37"/>
  <c r="A77" i="37"/>
  <c r="C76" i="37"/>
  <c r="L75" i="37"/>
  <c r="K75" i="37"/>
  <c r="J74" i="37"/>
  <c r="I74" i="37"/>
  <c r="H74" i="37"/>
  <c r="G74" i="37"/>
  <c r="F74" i="37"/>
  <c r="E74" i="37"/>
  <c r="C74" i="37"/>
  <c r="A74" i="37"/>
  <c r="J73" i="37"/>
  <c r="I73" i="37"/>
  <c r="H73" i="37"/>
  <c r="G73" i="37"/>
  <c r="F73" i="37"/>
  <c r="E73" i="37"/>
  <c r="C73" i="37"/>
  <c r="A73" i="37"/>
  <c r="C72" i="37"/>
  <c r="J70" i="37"/>
  <c r="I70" i="37"/>
  <c r="H70" i="37"/>
  <c r="G70" i="37"/>
  <c r="F70" i="37"/>
  <c r="E70" i="37"/>
  <c r="C70" i="37"/>
  <c r="A70" i="37"/>
  <c r="J69" i="37"/>
  <c r="I69" i="37"/>
  <c r="H69" i="37"/>
  <c r="G69" i="37"/>
  <c r="F69" i="37"/>
  <c r="E69" i="37"/>
  <c r="C69" i="37"/>
  <c r="A69" i="37"/>
  <c r="C68" i="37"/>
  <c r="J66" i="37"/>
  <c r="I66" i="37"/>
  <c r="H66" i="37"/>
  <c r="G66" i="37"/>
  <c r="F66" i="37"/>
  <c r="E66" i="37"/>
  <c r="C66" i="37"/>
  <c r="A66" i="37"/>
  <c r="C65" i="37"/>
  <c r="J64" i="37"/>
  <c r="I64" i="37"/>
  <c r="H64" i="37"/>
  <c r="G64" i="37"/>
  <c r="F64" i="37"/>
  <c r="E64" i="37"/>
  <c r="C64" i="37"/>
  <c r="A64" i="37"/>
  <c r="C63" i="37"/>
  <c r="A60" i="37"/>
  <c r="C60" i="37"/>
  <c r="E60" i="37"/>
  <c r="F60" i="37"/>
  <c r="G60" i="37"/>
  <c r="H60" i="37"/>
  <c r="I60" i="37"/>
  <c r="J60" i="37"/>
  <c r="A61" i="37"/>
  <c r="C61" i="37"/>
  <c r="E61" i="37"/>
  <c r="F61" i="37"/>
  <c r="G61" i="37"/>
  <c r="H61" i="37"/>
  <c r="I61" i="37"/>
  <c r="J61" i="37"/>
  <c r="C59" i="37"/>
  <c r="J56" i="37"/>
  <c r="I56" i="37"/>
  <c r="H56" i="37"/>
  <c r="G56" i="37"/>
  <c r="F56" i="37"/>
  <c r="E56" i="37"/>
  <c r="C56" i="37"/>
  <c r="A56" i="37"/>
  <c r="J55" i="37"/>
  <c r="I55" i="37"/>
  <c r="H55" i="37"/>
  <c r="G55" i="37"/>
  <c r="F55" i="37"/>
  <c r="E55" i="37"/>
  <c r="C55" i="37"/>
  <c r="A55" i="37"/>
  <c r="C54" i="37"/>
  <c r="A49" i="37"/>
  <c r="C49" i="37"/>
  <c r="E49" i="37"/>
  <c r="F49" i="37"/>
  <c r="G49" i="37"/>
  <c r="H49" i="37"/>
  <c r="I49" i="37"/>
  <c r="J49" i="37"/>
  <c r="A50" i="37"/>
  <c r="C50" i="37"/>
  <c r="E50" i="37"/>
  <c r="F50" i="37"/>
  <c r="G50" i="37"/>
  <c r="I50" i="37"/>
  <c r="J50" i="37"/>
  <c r="C51" i="37"/>
  <c r="A52" i="37"/>
  <c r="C52" i="37"/>
  <c r="E52" i="37"/>
  <c r="F52" i="37"/>
  <c r="G52" i="37"/>
  <c r="H52" i="37"/>
  <c r="I52" i="37"/>
  <c r="J52" i="37"/>
  <c r="C48" i="37"/>
  <c r="A21" i="37"/>
  <c r="C21" i="37"/>
  <c r="E21" i="37"/>
  <c r="F21" i="37"/>
  <c r="G21" i="37"/>
  <c r="I21" i="37"/>
  <c r="J21" i="37"/>
  <c r="A22" i="37"/>
  <c r="C22" i="37"/>
  <c r="E22" i="37"/>
  <c r="F22" i="37"/>
  <c r="G22" i="37"/>
  <c r="I22" i="37"/>
  <c r="J22" i="37"/>
  <c r="C23" i="37"/>
  <c r="A24" i="37"/>
  <c r="C24" i="37"/>
  <c r="E24" i="37"/>
  <c r="F24" i="37"/>
  <c r="G24" i="37"/>
  <c r="I24" i="37"/>
  <c r="J24" i="37"/>
  <c r="A25" i="37"/>
  <c r="C25" i="37"/>
  <c r="E25" i="37"/>
  <c r="F25" i="37"/>
  <c r="G25" i="37"/>
  <c r="I25" i="37"/>
  <c r="J25" i="37"/>
  <c r="C26" i="37"/>
  <c r="A27" i="37"/>
  <c r="C27" i="37"/>
  <c r="E27" i="37"/>
  <c r="F27" i="37"/>
  <c r="G27" i="37"/>
  <c r="I27" i="37"/>
  <c r="J27" i="37"/>
  <c r="C28" i="37"/>
  <c r="A29" i="37"/>
  <c r="C29" i="37"/>
  <c r="E29" i="37"/>
  <c r="F29" i="37"/>
  <c r="G29" i="37"/>
  <c r="I29" i="37"/>
  <c r="J29" i="37"/>
  <c r="A30" i="37"/>
  <c r="C30" i="37"/>
  <c r="E30" i="37"/>
  <c r="F30" i="37"/>
  <c r="G30" i="37"/>
  <c r="I30" i="37"/>
  <c r="J30" i="37"/>
  <c r="C31" i="37"/>
  <c r="A32" i="37"/>
  <c r="C32" i="37"/>
  <c r="E32" i="37"/>
  <c r="F32" i="37"/>
  <c r="G32" i="37"/>
  <c r="I32" i="37"/>
  <c r="J32" i="37"/>
  <c r="C33" i="37"/>
  <c r="A34" i="37"/>
  <c r="C34" i="37"/>
  <c r="E34" i="37"/>
  <c r="F34" i="37"/>
  <c r="G34" i="37"/>
  <c r="I34" i="37"/>
  <c r="J34" i="37"/>
  <c r="C35" i="37"/>
  <c r="A36" i="37"/>
  <c r="C36" i="37"/>
  <c r="E36" i="37"/>
  <c r="F36" i="37"/>
  <c r="G36" i="37"/>
  <c r="I36" i="37"/>
  <c r="J36" i="37"/>
  <c r="A37" i="37"/>
  <c r="C37" i="37"/>
  <c r="E37" i="37"/>
  <c r="F37" i="37"/>
  <c r="G37" i="37"/>
  <c r="I37" i="37"/>
  <c r="J37" i="37"/>
  <c r="C38" i="37"/>
  <c r="A39" i="37"/>
  <c r="C39" i="37"/>
  <c r="E39" i="37"/>
  <c r="F39" i="37"/>
  <c r="G39" i="37"/>
  <c r="I39" i="37"/>
  <c r="J39" i="37"/>
  <c r="A40" i="37"/>
  <c r="C40" i="37"/>
  <c r="E40" i="37"/>
  <c r="F40" i="37"/>
  <c r="G40" i="37"/>
  <c r="I40" i="37"/>
  <c r="J40" i="37"/>
  <c r="A41" i="37"/>
  <c r="C41" i="37"/>
  <c r="E41" i="37"/>
  <c r="F41" i="37"/>
  <c r="G41" i="37"/>
  <c r="I41" i="37"/>
  <c r="J41" i="37"/>
  <c r="A42" i="37"/>
  <c r="C42" i="37"/>
  <c r="E42" i="37"/>
  <c r="F42" i="37"/>
  <c r="G42" i="37"/>
  <c r="I42" i="37"/>
  <c r="J42" i="37"/>
  <c r="A43" i="37"/>
  <c r="C43" i="37"/>
  <c r="E43" i="37"/>
  <c r="F43" i="37"/>
  <c r="G43" i="37"/>
  <c r="I43" i="37"/>
  <c r="J43" i="37"/>
  <c r="A44" i="37"/>
  <c r="C44" i="37"/>
  <c r="E44" i="37"/>
  <c r="F44" i="37"/>
  <c r="G44" i="37"/>
  <c r="I44" i="37"/>
  <c r="J44" i="37"/>
  <c r="C45" i="37"/>
  <c r="A46" i="37"/>
  <c r="C46" i="37"/>
  <c r="E46" i="37"/>
  <c r="F46" i="37"/>
  <c r="G46" i="37"/>
  <c r="I46" i="37"/>
  <c r="J46" i="37"/>
  <c r="J91" i="70"/>
  <c r="J15" i="51"/>
  <c r="J16" i="56"/>
  <c r="J18" i="56"/>
  <c r="J19" i="56"/>
  <c r="J20" i="56"/>
  <c r="J15" i="56"/>
  <c r="H77" i="78" l="1"/>
  <c r="H60" i="78"/>
  <c r="J67" i="78"/>
  <c r="J74" i="78"/>
  <c r="I72" i="78"/>
  <c r="J63" i="78"/>
  <c r="J70" i="78"/>
  <c r="J72" i="78"/>
  <c r="I67" i="78"/>
  <c r="I70" i="78"/>
  <c r="I74" i="78"/>
  <c r="I58" i="78"/>
  <c r="J76" i="78"/>
  <c r="I75" i="78"/>
  <c r="J75" i="78"/>
  <c r="I76" i="78"/>
  <c r="J66" i="78"/>
  <c r="J64" i="78" s="1"/>
  <c r="I46" i="78"/>
  <c r="I62" i="78"/>
  <c r="I59" i="78"/>
  <c r="I66" i="78"/>
  <c r="H64" i="78"/>
  <c r="I65" i="78"/>
  <c r="I64" i="78" s="1"/>
  <c r="G64" i="78" s="1"/>
  <c r="I63" i="78"/>
  <c r="H51" i="78"/>
  <c r="J58" i="78"/>
  <c r="J59" i="78"/>
  <c r="H56" i="78"/>
  <c r="J43" i="78"/>
  <c r="I49" i="78"/>
  <c r="I47" i="78"/>
  <c r="J48" i="78"/>
  <c r="J54" i="78"/>
  <c r="I54" i="78"/>
  <c r="H45" i="78"/>
  <c r="I48" i="78"/>
  <c r="J47" i="78"/>
  <c r="H17" i="78"/>
  <c r="J28" i="78"/>
  <c r="J34" i="78"/>
  <c r="I25" i="78"/>
  <c r="J35" i="78"/>
  <c r="I32" i="78"/>
  <c r="I23" i="78"/>
  <c r="I77" i="78"/>
  <c r="I22" i="78"/>
  <c r="J25" i="78"/>
  <c r="I28" i="78"/>
  <c r="I27" i="78"/>
  <c r="J23" i="78"/>
  <c r="I34" i="78"/>
  <c r="J38" i="78"/>
  <c r="I20" i="78"/>
  <c r="J22" i="78"/>
  <c r="J37" i="78"/>
  <c r="J30" i="78"/>
  <c r="J44" i="78"/>
  <c r="I19" i="78"/>
  <c r="J27" i="78"/>
  <c r="I30" i="78"/>
  <c r="I44" i="78"/>
  <c r="J32" i="78"/>
  <c r="J20" i="78"/>
  <c r="J39" i="78"/>
  <c r="J19" i="78"/>
  <c r="J42" i="78"/>
  <c r="J41" i="78"/>
  <c r="I40" i="78"/>
  <c r="I38" i="78"/>
  <c r="I37" i="78"/>
  <c r="J40" i="78"/>
  <c r="J52" i="78"/>
  <c r="I35" i="78"/>
  <c r="I41" i="78"/>
  <c r="I53" i="78"/>
  <c r="I39" i="78"/>
  <c r="I36" i="78"/>
  <c r="I42" i="78"/>
  <c r="J60" i="78"/>
  <c r="K20" i="37"/>
  <c r="L70" i="37"/>
  <c r="L79" i="37"/>
  <c r="K50" i="37"/>
  <c r="L76" i="37"/>
  <c r="M19" i="37"/>
  <c r="L78" i="37"/>
  <c r="L20" i="37"/>
  <c r="L82" i="37"/>
  <c r="K78" i="37"/>
  <c r="L77" i="37"/>
  <c r="K81" i="37"/>
  <c r="K82" i="37"/>
  <c r="L74" i="37"/>
  <c r="L81" i="37"/>
  <c r="L80" i="37"/>
  <c r="L68" i="37"/>
  <c r="M75" i="37"/>
  <c r="K83" i="37"/>
  <c r="L72" i="37"/>
  <c r="K77" i="37"/>
  <c r="K79" i="37"/>
  <c r="L83" i="37"/>
  <c r="K76" i="37"/>
  <c r="K80" i="37"/>
  <c r="K72" i="37"/>
  <c r="K64" i="37"/>
  <c r="K69" i="37"/>
  <c r="L66" i="37"/>
  <c r="K68" i="37"/>
  <c r="L73" i="37"/>
  <c r="K73" i="37"/>
  <c r="K74" i="37"/>
  <c r="L69" i="37"/>
  <c r="K70" i="37"/>
  <c r="M70" i="37" s="1"/>
  <c r="K60" i="37"/>
  <c r="L59" i="37"/>
  <c r="L60" i="37"/>
  <c r="L63" i="37"/>
  <c r="L64" i="37"/>
  <c r="L61" i="37"/>
  <c r="L65" i="37"/>
  <c r="K65" i="37"/>
  <c r="K63" i="37"/>
  <c r="K66" i="37"/>
  <c r="K49" i="37"/>
  <c r="K51" i="37"/>
  <c r="K61" i="37"/>
  <c r="L49" i="37"/>
  <c r="L56" i="37"/>
  <c r="L50" i="37"/>
  <c r="L54" i="37"/>
  <c r="K55" i="37"/>
  <c r="K59" i="37"/>
  <c r="L55" i="37"/>
  <c r="K56" i="37"/>
  <c r="K54" i="37"/>
  <c r="L52" i="37"/>
  <c r="L51" i="37"/>
  <c r="M51" i="37" s="1"/>
  <c r="K52" i="37"/>
  <c r="K47" i="37"/>
  <c r="L47" i="37"/>
  <c r="K84" i="37"/>
  <c r="L84" i="37"/>
  <c r="K48" i="37"/>
  <c r="L48" i="37"/>
  <c r="K53" i="37"/>
  <c r="L53" i="37"/>
  <c r="K57" i="37"/>
  <c r="L57" i="37"/>
  <c r="K58" i="37"/>
  <c r="L58" i="37"/>
  <c r="K62" i="37"/>
  <c r="L62" i="37"/>
  <c r="K67" i="37"/>
  <c r="L67" i="37"/>
  <c r="K71" i="37"/>
  <c r="L71" i="37"/>
  <c r="K85" i="37"/>
  <c r="L85" i="37"/>
  <c r="J68" i="78" l="1"/>
  <c r="I56" i="78"/>
  <c r="G56" i="78" s="1"/>
  <c r="I68" i="78"/>
  <c r="G68" i="78" s="1"/>
  <c r="I60" i="78"/>
  <c r="G60" i="78" s="1"/>
  <c r="I45" i="78"/>
  <c r="G45" i="78" s="1"/>
  <c r="J56" i="78"/>
  <c r="J45" i="78"/>
  <c r="J17" i="78"/>
  <c r="I17" i="78"/>
  <c r="G17" i="78" s="1"/>
  <c r="J51" i="78"/>
  <c r="I51" i="78"/>
  <c r="G51" i="78" s="1"/>
  <c r="J16" i="78"/>
  <c r="M76" i="37"/>
  <c r="M79" i="37"/>
  <c r="M20" i="37"/>
  <c r="M50" i="37"/>
  <c r="M78" i="37"/>
  <c r="M83" i="37"/>
  <c r="M60" i="37"/>
  <c r="M49" i="37"/>
  <c r="M80" i="37"/>
  <c r="M73" i="37"/>
  <c r="M77" i="37"/>
  <c r="M64" i="37"/>
  <c r="M74" i="37"/>
  <c r="M82" i="37"/>
  <c r="M65" i="37"/>
  <c r="M59" i="37"/>
  <c r="M68" i="37"/>
  <c r="M81" i="37"/>
  <c r="M69" i="37"/>
  <c r="M72" i="37"/>
  <c r="M66" i="37"/>
  <c r="M63" i="37"/>
  <c r="M52" i="37"/>
  <c r="M61" i="37"/>
  <c r="M56" i="37"/>
  <c r="M54" i="37"/>
  <c r="M55" i="37"/>
  <c r="M47" i="37"/>
  <c r="M62" i="37"/>
  <c r="M71" i="37"/>
  <c r="M67" i="37"/>
  <c r="M58" i="37"/>
  <c r="M85" i="37"/>
  <c r="M57" i="37"/>
  <c r="M84" i="37"/>
  <c r="M53" i="37"/>
  <c r="M48" i="37"/>
  <c r="K32" i="37"/>
  <c r="L32" i="37"/>
  <c r="I55" i="78" l="1"/>
  <c r="I16" i="78"/>
  <c r="H16" i="78" s="1"/>
  <c r="M32" i="37"/>
  <c r="L23" i="37"/>
  <c r="K23" i="37"/>
  <c r="M23" i="37" l="1"/>
  <c r="K35" i="37" l="1"/>
  <c r="L35" i="37"/>
  <c r="K36" i="37"/>
  <c r="L36" i="37"/>
  <c r="K37" i="37"/>
  <c r="L37" i="37"/>
  <c r="K33" i="37"/>
  <c r="L33" i="37"/>
  <c r="K38" i="37"/>
  <c r="L38" i="37"/>
  <c r="K39" i="37"/>
  <c r="L39" i="37"/>
  <c r="K40" i="37"/>
  <c r="L40" i="37"/>
  <c r="K41" i="37"/>
  <c r="L41" i="37"/>
  <c r="K42" i="37"/>
  <c r="L42" i="37"/>
  <c r="K43" i="37"/>
  <c r="L43" i="37"/>
  <c r="K44" i="37"/>
  <c r="L44" i="37"/>
  <c r="K45" i="37"/>
  <c r="L45" i="37"/>
  <c r="K46" i="37"/>
  <c r="L46" i="37"/>
  <c r="K27" i="37"/>
  <c r="L27" i="37"/>
  <c r="K28" i="37"/>
  <c r="L28" i="37"/>
  <c r="K29" i="37"/>
  <c r="L29" i="37"/>
  <c r="K30" i="37"/>
  <c r="L30" i="37"/>
  <c r="K31" i="37"/>
  <c r="L31" i="37"/>
  <c r="K25" i="37"/>
  <c r="L25" i="37"/>
  <c r="K21" i="37"/>
  <c r="L21" i="37"/>
  <c r="K22" i="37"/>
  <c r="L22" i="37"/>
  <c r="J17" i="51"/>
  <c r="J16" i="51"/>
  <c r="J22" i="51"/>
  <c r="J21" i="51"/>
  <c r="J20" i="51"/>
  <c r="J19" i="51"/>
  <c r="M28" i="37" l="1"/>
  <c r="M37" i="37"/>
  <c r="M42" i="37"/>
  <c r="M44" i="37"/>
  <c r="M35" i="37"/>
  <c r="M29" i="37"/>
  <c r="M45" i="37"/>
  <c r="M41" i="37"/>
  <c r="M33" i="37"/>
  <c r="M31" i="37"/>
  <c r="M27" i="37"/>
  <c r="M22" i="37"/>
  <c r="M25" i="37"/>
  <c r="M43" i="37"/>
  <c r="M36" i="37"/>
  <c r="M21" i="37"/>
  <c r="M39" i="37"/>
  <c r="M38" i="37"/>
  <c r="M30" i="37"/>
  <c r="M46" i="37"/>
  <c r="M40" i="37"/>
  <c r="H2" i="56" l="1"/>
  <c r="H2" i="51"/>
  <c r="K1" i="37"/>
  <c r="B35" i="56"/>
  <c r="B34" i="56"/>
  <c r="B28" i="56"/>
  <c r="B30" i="51"/>
  <c r="B37" i="51"/>
  <c r="B36" i="51"/>
  <c r="B22" i="36"/>
  <c r="B26" i="51" s="1"/>
  <c r="B24" i="56" l="1"/>
  <c r="E11" i="56"/>
  <c r="E10" i="56"/>
  <c r="E10" i="51"/>
  <c r="L17" i="37"/>
  <c r="K17" i="37"/>
  <c r="M17" i="37" l="1"/>
  <c r="L34" i="37"/>
  <c r="K34" i="37"/>
  <c r="L24" i="37"/>
  <c r="K24" i="37"/>
  <c r="K26" i="37"/>
  <c r="L26" i="37"/>
  <c r="M34" i="37" l="1"/>
  <c r="M24" i="37"/>
  <c r="M26" i="37"/>
  <c r="M86" i="37" l="1"/>
  <c r="L86" i="37"/>
  <c r="K86" i="37"/>
  <c r="E9" i="56" l="1"/>
  <c r="E8" i="56"/>
  <c r="E7" i="56"/>
  <c r="E6" i="56"/>
  <c r="E9" i="51"/>
  <c r="E8" i="51"/>
  <c r="E7" i="51"/>
  <c r="E6" i="51"/>
  <c r="J21" i="56" l="1"/>
  <c r="E17" i="36" s="1"/>
  <c r="J23" i="51"/>
  <c r="E16" i="36" s="1"/>
  <c r="E19" i="3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 Ardianto</author>
    <author>Ika Puspita</author>
  </authors>
  <commentList>
    <comment ref="G6" authorId="0" shapeId="0" xr:uid="{9F74C25A-2AFF-40E9-A7BD-F96AFF3201E9}">
      <text>
        <r>
          <rPr>
            <sz val="8"/>
            <color indexed="81"/>
            <rFont val="Tahoma"/>
            <family val="2"/>
          </rPr>
          <t>Diisikan Nama Produsen Produk</t>
        </r>
      </text>
    </comment>
    <comment ref="G7" authorId="0" shapeId="0" xr:uid="{7D71D607-376B-4561-8398-ACCAC88FE8C1}">
      <text>
        <r>
          <rPr>
            <sz val="8"/>
            <color indexed="81"/>
            <rFont val="Tahoma"/>
            <family val="2"/>
          </rPr>
          <t>Diisikan Alamat Produsen Produk</t>
        </r>
      </text>
    </comment>
    <comment ref="C13" authorId="1" shapeId="0" xr:uid="{E159E226-02BF-46FC-B865-2F91ECC0CCCC}">
      <text>
        <r>
          <rPr>
            <b/>
            <sz val="9"/>
            <color indexed="81"/>
            <rFont val="Tahoma"/>
            <family val="2"/>
          </rPr>
          <t>Ika Puspita:</t>
        </r>
        <r>
          <rPr>
            <sz val="9"/>
            <color indexed="81"/>
            <rFont val="Tahoma"/>
            <family val="2"/>
          </rPr>
          <t xml:space="preserve">
Diisikan nama-nama material atau bahan baku penyusun yang digunakan untuk membuat produk.</t>
        </r>
      </text>
    </comment>
    <comment ref="G13" authorId="1" shapeId="0" xr:uid="{2A609FDA-7167-462F-A427-CE49AFA8A987}">
      <text>
        <r>
          <rPr>
            <b/>
            <sz val="9"/>
            <color indexed="81"/>
            <rFont val="Tahoma"/>
            <family val="2"/>
          </rPr>
          <t>Ika Puspita:</t>
        </r>
        <r>
          <rPr>
            <sz val="9"/>
            <color indexed="81"/>
            <rFont val="Tahoma"/>
            <family val="2"/>
          </rPr>
          <t xml:space="preserve">
Diisikan sesuai dengan kolom "</t>
        </r>
        <r>
          <rPr>
            <b/>
            <sz val="9"/>
            <color indexed="81"/>
            <rFont val="Tahoma"/>
            <family val="2"/>
          </rPr>
          <t>Nilai TKDN</t>
        </r>
        <r>
          <rPr>
            <sz val="9"/>
            <color indexed="81"/>
            <rFont val="Tahoma"/>
            <family val="2"/>
          </rPr>
          <t>" pada sheet Form 1.1</t>
        </r>
      </text>
    </comment>
    <comment ref="H14" authorId="1" shapeId="0" xr:uid="{062C4A21-EF15-4078-890C-9D672FE077D9}">
      <text>
        <r>
          <rPr>
            <b/>
            <sz val="9"/>
            <color indexed="81"/>
            <rFont val="Tahoma"/>
            <family val="2"/>
          </rPr>
          <t>Ika Puspita:</t>
        </r>
        <r>
          <rPr>
            <sz val="9"/>
            <color indexed="81"/>
            <rFont val="Tahoma"/>
            <family val="2"/>
          </rPr>
          <t xml:space="preserve">
Diisikan sesuai dengan kolom "</t>
        </r>
        <r>
          <rPr>
            <b/>
            <sz val="9"/>
            <color indexed="81"/>
            <rFont val="Tahoma"/>
            <family val="2"/>
          </rPr>
          <t>Biaya Total Produksi</t>
        </r>
        <r>
          <rPr>
            <sz val="9"/>
            <color indexed="81"/>
            <rFont val="Tahoma"/>
            <family val="2"/>
          </rPr>
          <t>" pada sheet Form 1.1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Ika Puspita</author>
  </authors>
  <commentList>
    <comment ref="F12" authorId="0" shapeId="0" xr:uid="{D09C7EAD-1D75-4953-820F-A0B01A08A30E}">
      <text>
        <r>
          <rPr>
            <b/>
            <sz val="9"/>
            <color rgb="FF000000"/>
            <rFont val="Tahoma"/>
            <family val="2"/>
          </rPr>
          <t>PT Surveyor Indonesia: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Diisikan sesuai dengan Pemenuhan unsur kegiatan, dengan rincian sbb :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1. </t>
        </r>
        <r>
          <rPr>
            <b/>
            <sz val="9"/>
            <color rgb="FF000000"/>
            <rFont val="Tahoma"/>
            <family val="2"/>
          </rPr>
          <t>100%</t>
        </r>
        <r>
          <rPr>
            <sz val="9"/>
            <color rgb="FF000000"/>
            <rFont val="Tahoma"/>
            <family val="2"/>
          </rPr>
          <t xml:space="preserve"> : Dokumen memenuhi seluruh unsur kegiatan
</t>
        </r>
        <r>
          <rPr>
            <sz val="9"/>
            <color rgb="FF000000"/>
            <rFont val="Tahoma"/>
            <family val="2"/>
          </rPr>
          <t xml:space="preserve">2. </t>
        </r>
        <r>
          <rPr>
            <b/>
            <sz val="9"/>
            <color rgb="FF000000"/>
            <rFont val="Tahoma"/>
            <family val="2"/>
          </rPr>
          <t>80 %</t>
        </r>
        <r>
          <rPr>
            <sz val="9"/>
            <color rgb="FF000000"/>
            <rFont val="Tahoma"/>
            <family val="2"/>
          </rPr>
          <t xml:space="preserve"> : Dokumen memenuhi 2 unsur kegiatan
</t>
        </r>
        <r>
          <rPr>
            <sz val="9"/>
            <color rgb="FF000000"/>
            <rFont val="Tahoma"/>
            <family val="2"/>
          </rPr>
          <t xml:space="preserve">3. </t>
        </r>
        <r>
          <rPr>
            <b/>
            <sz val="9"/>
            <color rgb="FF000000"/>
            <rFont val="Tahoma"/>
            <family val="2"/>
          </rPr>
          <t>50%</t>
        </r>
        <r>
          <rPr>
            <sz val="9"/>
            <color rgb="FF000000"/>
            <rFont val="Tahoma"/>
            <family val="2"/>
          </rPr>
          <t xml:space="preserve"> : Dokumen memenuhi 1 unsur kegiatan 
</t>
        </r>
        <r>
          <rPr>
            <sz val="9"/>
            <color rgb="FF000000"/>
            <rFont val="Tahoma"/>
            <family val="2"/>
          </rPr>
          <t xml:space="preserve">4. </t>
        </r>
        <r>
          <rPr>
            <b/>
            <sz val="9"/>
            <color rgb="FF000000"/>
            <rFont val="Tahoma"/>
            <family val="2"/>
          </rPr>
          <t>0%</t>
        </r>
        <r>
          <rPr>
            <sz val="9"/>
            <color rgb="FF000000"/>
            <rFont val="Tahoma"/>
            <family val="2"/>
          </rPr>
          <t xml:space="preserve"> : Tidak memiliki dokumen untuk seluruh kegiatan</t>
        </r>
      </text>
    </comment>
    <comment ref="G13" authorId="0" shapeId="0" xr:uid="{19886F2C-7896-48B3-8100-8DD448278A88}">
      <text>
        <r>
          <rPr>
            <b/>
            <sz val="9"/>
            <color rgb="FF000000"/>
            <rFont val="Tahoma"/>
            <family val="2"/>
          </rPr>
          <t>PT Surveyor Indonesia:</t>
        </r>
        <r>
          <rPr>
            <sz val="9"/>
            <color rgb="FF000000"/>
            <rFont val="Tahoma"/>
            <family val="2"/>
          </rPr>
          <t xml:space="preserve">
Diisikan sesuai dengan status kepemilikan perusahaan.
</t>
        </r>
        <r>
          <rPr>
            <b/>
            <sz val="9"/>
            <color rgb="FF000000"/>
            <rFont val="Tahoma"/>
            <family val="2"/>
          </rPr>
          <t>DN</t>
        </r>
        <r>
          <rPr>
            <sz val="9"/>
            <color rgb="FF000000"/>
            <rFont val="Tahoma"/>
            <family val="2"/>
          </rPr>
          <t xml:space="preserve"> = Dimiliki oleh penyedia jasa dalam negeri
</t>
        </r>
        <r>
          <rPr>
            <b/>
            <sz val="9"/>
            <color rgb="FF000000"/>
            <rFont val="Tahoma"/>
            <family val="2"/>
          </rPr>
          <t>DN+LN</t>
        </r>
        <r>
          <rPr>
            <sz val="9"/>
            <color rgb="FF000000"/>
            <rFont val="Tahoma"/>
            <family val="2"/>
          </rPr>
          <t xml:space="preserve"> = Dimiliki bersama penyedia jasa antara perusahaan dalam negeri dan perusahaan luar negeri
</t>
        </r>
        <r>
          <rPr>
            <b/>
            <sz val="9"/>
            <color rgb="FF000000"/>
            <rFont val="Tahoma"/>
            <family val="2"/>
          </rPr>
          <t>LN</t>
        </r>
        <r>
          <rPr>
            <sz val="9"/>
            <color rgb="FF000000"/>
            <rFont val="Tahoma"/>
            <family val="2"/>
          </rPr>
          <t xml:space="preserve"> = Dimiliki oleh penyedia jasa luar negeri</t>
        </r>
      </text>
    </comment>
    <comment ref="H13" authorId="0" shapeId="0" xr:uid="{DBD36050-2505-4762-A486-E95D6596FA65}">
      <text>
        <r>
          <rPr>
            <b/>
            <sz val="9"/>
            <color rgb="FF000000"/>
            <rFont val="Tahoma"/>
            <family val="2"/>
          </rPr>
          <t>PT Surveyor Indonesia: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Alokasi presentasi status kepemilikan saham penyedia jasa pengembangan :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Dimiliki        Bobot (%)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DN               100%
</t>
        </r>
        <r>
          <rPr>
            <sz val="9"/>
            <color rgb="FF000000"/>
            <rFont val="Tahoma"/>
            <family val="2"/>
          </rPr>
          <t xml:space="preserve">DN+LN          100%
</t>
        </r>
        <r>
          <rPr>
            <sz val="9"/>
            <color rgb="FF000000"/>
            <rFont val="Tahoma"/>
            <family val="2"/>
          </rPr>
          <t>LN                25%</t>
        </r>
      </text>
    </comment>
  </commentList>
</comments>
</file>

<file path=xl/sharedStrings.xml><?xml version="1.0" encoding="utf-8"?>
<sst xmlns="http://schemas.openxmlformats.org/spreadsheetml/2006/main" count="584" uniqueCount="315">
  <si>
    <t>Alamat</t>
  </si>
  <si>
    <t>Hasil Produksi</t>
  </si>
  <si>
    <t>Jenis Produk</t>
  </si>
  <si>
    <t>Spesifikasi</t>
  </si>
  <si>
    <t>Standar</t>
  </si>
  <si>
    <t>:</t>
  </si>
  <si>
    <t>No</t>
  </si>
  <si>
    <t>Pemasok</t>
  </si>
  <si>
    <t>Negara Asal</t>
  </si>
  <si>
    <t>pcs</t>
  </si>
  <si>
    <t>Indonesia</t>
  </si>
  <si>
    <t>I</t>
  </si>
  <si>
    <t>Suspensi</t>
  </si>
  <si>
    <t>Catatan :</t>
  </si>
  <si>
    <t>Kewarganegaraan</t>
  </si>
  <si>
    <t>Jumlah</t>
  </si>
  <si>
    <t>Biaya Depresiasi per Bulan
(Rupiah)</t>
  </si>
  <si>
    <t>Uraian</t>
  </si>
  <si>
    <t>Listrik</t>
  </si>
  <si>
    <t>PLN</t>
  </si>
  <si>
    <t>Rekapitulasi TKDN KBL Berbasis Baterai</t>
  </si>
  <si>
    <t>Perusahaan</t>
  </si>
  <si>
    <t>Merk</t>
  </si>
  <si>
    <t>Jenis Kendaraan</t>
  </si>
  <si>
    <t>Negara Asal Merek</t>
  </si>
  <si>
    <t>Tipe Produk</t>
  </si>
  <si>
    <t>Bobot TKDN</t>
  </si>
  <si>
    <t>TKDN</t>
  </si>
  <si>
    <t>Komponen Utama</t>
  </si>
  <si>
    <t>II</t>
  </si>
  <si>
    <t>Komponen Pendukung</t>
  </si>
  <si>
    <t>III</t>
  </si>
  <si>
    <t>Perakitan</t>
  </si>
  <si>
    <t>IV</t>
  </si>
  <si>
    <t>Pengembangan</t>
  </si>
  <si>
    <t>TKDN KBL BERBASIS BATERAI</t>
  </si>
  <si>
    <t>Jakarta, dd mm yyyy</t>
  </si>
  <si>
    <t>Dinyatakan Oleh,</t>
  </si>
  <si>
    <t>Formulir 1.1. : TKDN untuk Bahan Baku (Bahan Baku Langsung / Tidak Langsung)</t>
  </si>
  <si>
    <t>Penyedia Barang / Jasa</t>
  </si>
  <si>
    <t>No.</t>
  </si>
  <si>
    <t>Satuan Bahan Baku</t>
  </si>
  <si>
    <t>Pemasok / Produsen Tingkat 2</t>
  </si>
  <si>
    <t>TKDN 
(%)</t>
  </si>
  <si>
    <t>Jumlah Pemakaian untuk 1 (Satu) Satuan Produk</t>
  </si>
  <si>
    <t>Harga 1 (Satu) Satuan Material
(Rupiah)</t>
  </si>
  <si>
    <t>B I A Y A</t>
  </si>
  <si>
    <t>(Rupiah)</t>
  </si>
  <si>
    <t>KDN</t>
  </si>
  <si>
    <t>KLN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</si>
  <si>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</si>
  <si>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</si>
  <si>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</si>
  <si>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</si>
  <si>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</si>
  <si>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</si>
  <si>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</si>
  <si>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</si>
  <si>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</si>
  <si>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</si>
  <si>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</si>
  <si>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TOTAL</t>
  </si>
  <si>
    <t>Pada Form ini diisikan nama-nama material yang digunakan sebagai bahan baku untuk membuat produk</t>
  </si>
  <si>
    <t>Satuan Mata Uang yang digunakan dalam perhitungan TKDN disesuaikan dengan Satuan Mata Uang yang digunakan oleh Perusahaan</t>
  </si>
  <si>
    <t>TKDN (%)</t>
  </si>
  <si>
    <t>Tenaga Kerja Langsung</t>
  </si>
  <si>
    <t>Formulir 1.1. : TKDN Untuk Manufaktur</t>
  </si>
  <si>
    <t>NO.</t>
  </si>
  <si>
    <t>KELOMPOK KOMPONEN</t>
  </si>
  <si>
    <t>BOBOT (%)</t>
  </si>
  <si>
    <t>Manufaktur Komponen Utama</t>
  </si>
  <si>
    <t>1.</t>
  </si>
  <si>
    <t>Rangka dan atau body</t>
  </si>
  <si>
    <t>2.</t>
  </si>
  <si>
    <t>Battery</t>
  </si>
  <si>
    <t>3.</t>
  </si>
  <si>
    <t>Drive Train, PCU</t>
  </si>
  <si>
    <t>Manufaktur Komponen Pendukung</t>
  </si>
  <si>
    <t>Sistem Setir (Steering system)</t>
  </si>
  <si>
    <t>Sistem Pengereman (Brake System)</t>
  </si>
  <si>
    <t>Sistem Roda dan Transmisi</t>
  </si>
  <si>
    <t>4.</t>
  </si>
  <si>
    <t>Sistem Elektronik</t>
  </si>
  <si>
    <t>5.</t>
  </si>
  <si>
    <t>Formulir 1.3. : TKDN Untuk Perakitan</t>
  </si>
  <si>
    <t>URAIAN</t>
  </si>
  <si>
    <t>Kriteria</t>
  </si>
  <si>
    <t>Nilai TKDN</t>
  </si>
  <si>
    <t>Ada</t>
  </si>
  <si>
    <t>Tidak Ada</t>
  </si>
  <si>
    <t>Jumlah Tenaga kerja dalam negeri &gt; 80%</t>
  </si>
  <si>
    <t>Jumlah Tenaga kerja dalam negeri 50%-80%</t>
  </si>
  <si>
    <t>Jumlah Tenaga kerja dalam negeri &lt; 50%</t>
  </si>
  <si>
    <t>Alat Kerja</t>
  </si>
  <si>
    <t>Penyambungan rangka, body dan /atau chasis</t>
  </si>
  <si>
    <t>Pengecatan</t>
  </si>
  <si>
    <t>Perakitan komponen utama &amp; pendukung jadi kendaraan</t>
  </si>
  <si>
    <t>Pengujian dan Pengendalian Mutu</t>
  </si>
  <si>
    <t>Total Nilai TKDN Perakitan</t>
  </si>
  <si>
    <t>Aspek IV. : TKDN Untuk Pengembangan Berbasis Aktifitas</t>
  </si>
  <si>
    <t>KOMPONEN</t>
  </si>
  <si>
    <t>PRESENTASE (TKDN)</t>
  </si>
  <si>
    <t>KEPEMILIKAN SAHAM</t>
  </si>
  <si>
    <t>PORSI NILAI (Bobot)</t>
  </si>
  <si>
    <t>NILAI TKDN</t>
  </si>
  <si>
    <t>Dimiliki</t>
  </si>
  <si>
    <t>Bobot</t>
  </si>
  <si>
    <t>(I)</t>
  </si>
  <si>
    <t>(II)</t>
  </si>
  <si>
    <t>(III)</t>
  </si>
  <si>
    <t>(IV)</t>
  </si>
  <si>
    <t>(V)</t>
  </si>
  <si>
    <t>(VI)</t>
  </si>
  <si>
    <t>Penelitian Pasar (Market Research)</t>
  </si>
  <si>
    <t>Perencanaan Produk (product Planning)</t>
  </si>
  <si>
    <t>Perencanaan Teknis (Design Engineering)</t>
  </si>
  <si>
    <t>Model Kendaraan (Prototyping)</t>
  </si>
  <si>
    <t>V</t>
  </si>
  <si>
    <t>Pengujian Kendaraan (testing)</t>
  </si>
  <si>
    <t>VI</t>
  </si>
  <si>
    <t>Sertifikasi Kendaraan (Licensing)</t>
  </si>
  <si>
    <t>TOTAL NILAI TKDN PENGEMBANGAN Berbasis Aktivitas</t>
  </si>
  <si>
    <t>UNSUR KEGIATAN</t>
  </si>
  <si>
    <t>Memiliki Dokumen dalam bahasa indonesia dan/atau inggris</t>
  </si>
  <si>
    <t>Memiliki divisi atau bagian yang bergerak dalam bidang penelitian dan pengembangan dalam struktur organisasi Perusahaan</t>
  </si>
  <si>
    <t>Memiliki tenaga kerja/peneliti yang memiliki tugas pokok dan fungsi hanya pada divisi atau bagian</t>
  </si>
  <si>
    <t>Perhitungan Nilai TKDN terhadap Pemenuhan Unsur Kegiatan</t>
  </si>
  <si>
    <t>Pemenuhan Unsur Kegiatan</t>
  </si>
  <si>
    <t>Dokumen memenuhi semua unsur kegiatan</t>
  </si>
  <si>
    <t>Dokumen memenuhi 2 (dua) unsur kegiatan</t>
  </si>
  <si>
    <t>Dokumen memenuhi 1 (satu) unsur kegiatan</t>
  </si>
  <si>
    <t>Tidak memiliki dokumen pendukung untuk seluruh kegiatan</t>
  </si>
  <si>
    <t>UNSUR KEPEMILIKAN SAHAM</t>
  </si>
  <si>
    <t>Kepemilikan</t>
  </si>
  <si>
    <t>Dimiliki oleh penyedia jasa dalam negeri</t>
  </si>
  <si>
    <t>Dimiliki bersama penyedia jasa antara perusahaan dalam negeri dan perusahaan luar negeri</t>
  </si>
  <si>
    <t>Dimiliki oleh penyedia jasa luar negeri</t>
  </si>
  <si>
    <t>Sistem Pengereman</t>
  </si>
  <si>
    <t>Sistem Penggerak Drivetrain, PCU</t>
  </si>
  <si>
    <t>Komponen Rangka Utama</t>
  </si>
  <si>
    <t>Ditjen Pajak</t>
  </si>
  <si>
    <t>Rangka dan Body</t>
  </si>
  <si>
    <t>Baterai</t>
  </si>
  <si>
    <t>D</t>
  </si>
  <si>
    <t>E</t>
  </si>
  <si>
    <t>F</t>
  </si>
  <si>
    <t>SELF ASSESSMENT</t>
  </si>
  <si>
    <t>Capaian nilai TKDN diatas dinyatakan sendiri oleh :</t>
  </si>
  <si>
    <t>TKDN Kendaraan Berbasis Listrik</t>
  </si>
  <si>
    <t xml:space="preserve">Seluruh dokumen yang dinyatakan dalam form TKDN dapat dipertanggungjawabkan sesuai dengan ketentuan perhitungan  </t>
  </si>
  <si>
    <t>isi 'Nama</t>
  </si>
  <si>
    <t>isi ' jabatan</t>
  </si>
  <si>
    <t>Materai 10.000</t>
  </si>
  <si>
    <t>ü</t>
  </si>
  <si>
    <t>G</t>
  </si>
  <si>
    <t>H</t>
  </si>
  <si>
    <t>B</t>
  </si>
  <si>
    <t>C</t>
  </si>
  <si>
    <t>DN</t>
  </si>
  <si>
    <t>LN</t>
  </si>
  <si>
    <t>Operator</t>
  </si>
  <si>
    <t>2024-2029 (Bobot 30%)</t>
  </si>
  <si>
    <t>2030 - dst (Bobot 20%)</t>
  </si>
  <si>
    <t>2030-dst</t>
  </si>
  <si>
    <t>DATA PERHITUNGAN TKDN BARANG</t>
  </si>
  <si>
    <t>MOTOR LISTRIK</t>
  </si>
  <si>
    <t>A. CORPORATE DATA</t>
  </si>
  <si>
    <t>DATA KONTRAK</t>
  </si>
  <si>
    <t>Nama Penyedia Barang/Jasa</t>
  </si>
  <si>
    <t>: Jl. Gatot Subroto No 8 Jakarta</t>
  </si>
  <si>
    <t>: Sepeda Motor Listrik</t>
  </si>
  <si>
    <t>Kapasitas Produksi</t>
  </si>
  <si>
    <t>: 2.000 buah per bulan</t>
  </si>
  <si>
    <t>B.</t>
  </si>
  <si>
    <t>DATA BIAYA</t>
  </si>
  <si>
    <t>Nama Barang</t>
  </si>
  <si>
    <t>Spesifikasi/
Kualifikasi</t>
  </si>
  <si>
    <t>Manufaktur</t>
  </si>
  <si>
    <t>Jumlah pemakaian utk 1 (satu) satuan produk</t>
  </si>
  <si>
    <t>Satuan</t>
  </si>
  <si>
    <t>Harga per Satuan
(Rupiah)</t>
  </si>
  <si>
    <t>A</t>
  </si>
  <si>
    <t>Main frame</t>
  </si>
  <si>
    <t>THE FRONT PIPE PART</t>
  </si>
  <si>
    <t xml:space="preserve">THE REAR SWING PART   </t>
  </si>
  <si>
    <t>Tianjin</t>
  </si>
  <si>
    <t>China</t>
  </si>
  <si>
    <t>Bracket</t>
  </si>
  <si>
    <t>FRONT LICENSE PLATE BRACKET</t>
  </si>
  <si>
    <t>MOUNTING  BRACKET</t>
  </si>
  <si>
    <t>Side/main stand</t>
  </si>
  <si>
    <t>SIDE STAND  PART</t>
  </si>
  <si>
    <t>Rear/front fender</t>
  </si>
  <si>
    <t>REAR FENDER ON THE  REAR SWING PART OF FRAME</t>
  </si>
  <si>
    <t>FRONT REAR FENDER</t>
  </si>
  <si>
    <t>Seat Assy</t>
  </si>
  <si>
    <t>SEAT ASSY</t>
  </si>
  <si>
    <t>SPION</t>
  </si>
  <si>
    <t>Spion</t>
  </si>
  <si>
    <t>FOOTPLATE</t>
  </si>
  <si>
    <t>COVER ON THE FOOTPLATE</t>
  </si>
  <si>
    <t>THE  FRONT COVER</t>
  </si>
  <si>
    <t>THE FIXED PLATE FOR SCREW</t>
  </si>
  <si>
    <t>BOLT M6X12</t>
  </si>
  <si>
    <t>BOLT M6X16</t>
  </si>
  <si>
    <t>WASHER</t>
  </si>
  <si>
    <t xml:space="preserve">REFLECTOR   </t>
  </si>
  <si>
    <t>60V20AH  CHARGER</t>
  </si>
  <si>
    <t>LITHIUM BATTERY ASSY.</t>
  </si>
  <si>
    <t>PT ABC</t>
  </si>
  <si>
    <t>Kabel Kelistrikan</t>
  </si>
  <si>
    <t>WIRING HARNESS</t>
  </si>
  <si>
    <t>Kontroler/ECU/PCU</t>
  </si>
  <si>
    <t>CONTROLLER</t>
  </si>
  <si>
    <t>Handle assy steering system</t>
  </si>
  <si>
    <t>HANDLE  GRIP , LH</t>
  </si>
  <si>
    <t>SWITCH OF RIGHT</t>
  </si>
  <si>
    <t>Disc brake assy</t>
  </si>
  <si>
    <t>FRONT DISC BRAKE ASSY</t>
  </si>
  <si>
    <t>DISC BRAKE DISC   FR</t>
  </si>
  <si>
    <t>Speedometer assy comb</t>
  </si>
  <si>
    <t xml:space="preserve">LED  METER </t>
  </si>
  <si>
    <t>Head lamp</t>
  </si>
  <si>
    <t>HEAD  LAMP  SHADE</t>
  </si>
  <si>
    <t>HORN</t>
  </si>
  <si>
    <t>Suspensi Depan</t>
  </si>
  <si>
    <t>HANDLEBAR</t>
  </si>
  <si>
    <t>Suspensi Belakang</t>
  </si>
  <si>
    <t>a.</t>
  </si>
  <si>
    <t>TENAGA KERJA</t>
  </si>
  <si>
    <t>Jabatan</t>
  </si>
  <si>
    <t>Gaji per Bulan
(Rupiah)</t>
  </si>
  <si>
    <t>D3 - Pengalaman 2 Tahun</t>
  </si>
  <si>
    <t>Langsung</t>
  </si>
  <si>
    <t>Foreman</t>
  </si>
  <si>
    <t>D3 - Pengalaman 5 Tahun</t>
  </si>
  <si>
    <t>Supervisor Produksi</t>
  </si>
  <si>
    <t>S1 - Pengalaman 10 Tahun</t>
  </si>
  <si>
    <t>Tidak Langsung</t>
  </si>
  <si>
    <t>Quality Control</t>
  </si>
  <si>
    <t>Manajer Produksi</t>
  </si>
  <si>
    <t>S1 - Pengalaman 15 Tahun</t>
  </si>
  <si>
    <t>PPH 21 untuk seluruh tenaga kerja sebesar 10% ditanggung oleh Perusahaan</t>
  </si>
  <si>
    <t>b.</t>
  </si>
  <si>
    <t>ALAT KERJA</t>
  </si>
  <si>
    <t>Nama Alat Kerja</t>
  </si>
  <si>
    <t>Made In</t>
  </si>
  <si>
    <t>Pemilik Alat Kerja</t>
  </si>
  <si>
    <t>Jumlah
(Unit)</t>
  </si>
  <si>
    <t>PT Molis Maju Bersama Indonesia</t>
  </si>
  <si>
    <t>PT Molis Maju Bersama Indonesia adalah perusahaan yang dimiliki oleh 100% WNI</t>
  </si>
  <si>
    <t>c.</t>
  </si>
  <si>
    <t>PT Forklift Indonesia adalah perusahaan yang dimiliki oleh 100% WNI</t>
  </si>
  <si>
    <t>BIAYA OVERHEAD</t>
  </si>
  <si>
    <t>Biaya per Bulan
(Rupiah)</t>
  </si>
  <si>
    <t>PBB</t>
  </si>
  <si>
    <t>Asuransi Mesin</t>
  </si>
  <si>
    <t>Jasindo</t>
  </si>
  <si>
    <t>Asuransi Gedung Pabrik</t>
  </si>
  <si>
    <t>C.</t>
  </si>
  <si>
    <t>PERTANYAAN</t>
  </si>
  <si>
    <t>Hitunglah TKDN dari produk Motor Listrik yang diproduksi PT Molis Maju Bersama Indonesia?</t>
  </si>
  <si>
    <t>PPN</t>
  </si>
  <si>
    <t>: Kapasitas Baterai Lithium 60 Volt 20 Ah</t>
  </si>
  <si>
    <t xml:space="preserve">FRONT SHIELD </t>
  </si>
  <si>
    <t>ENGINE RIM BLDC</t>
  </si>
  <si>
    <t>Sistem Setir</t>
  </si>
  <si>
    <t>REAR SHOCK</t>
  </si>
  <si>
    <t>Wheels &amp; Transmission</t>
  </si>
  <si>
    <t>FRONT RIM</t>
  </si>
  <si>
    <t>TIRE</t>
  </si>
  <si>
    <t>LOCK SET</t>
  </si>
  <si>
    <t>Setiap bahan baku yang dibeli dari Dalam Negeri dikenai PPN sebesar 11% yang dibuktikan oleh faktur pajak pembelian</t>
  </si>
  <si>
    <t>Tenaga Kerja</t>
  </si>
  <si>
    <t>All Assets</t>
  </si>
  <si>
    <t>Dua buah Forklift (made in USA) disewa oleh PT Molis Maju Bersama Indonesia dari PT Forklift Indonesia dengan total biaya sewa Rp 10.000.000/bln, alokasi Forklift untuk membuat Motor Listrik yang sedang dihitung adalah 12,5%</t>
  </si>
  <si>
    <t>DATA PROSES PERAKITAN</t>
  </si>
  <si>
    <t>Semua operator perakitan untuk perakitan dan QC untuk pengecekan merupakan WNI</t>
  </si>
  <si>
    <t>Proses Penyambungan dilakukan main frame, bracket, side stand, fender</t>
  </si>
  <si>
    <t>Proses Pengecatan dilakukan main frame, bracket, front cover, fender</t>
  </si>
  <si>
    <t>D.</t>
  </si>
  <si>
    <t>DATA PENGEMBANGAN</t>
  </si>
  <si>
    <t>PT Molis Maju Bersama Indonesia memiliki tenaga kerja dan divisi khusus untuk pengembangan</t>
  </si>
  <si>
    <t>Terdapat Dokumen QC Check Sheet motor listrik dalam bahasa Inggris</t>
  </si>
  <si>
    <t>Terdapat Sertifikat Uji Tipe Kendaraan Bermotor dari kemenhub</t>
  </si>
  <si>
    <t>E.</t>
  </si>
  <si>
    <t>PT. Molis Maju Bersama Indonesia</t>
  </si>
  <si>
    <t>: PT. Molis Maju Bersama Indonesia</t>
  </si>
  <si>
    <t>Jl. Gatot Subroto No 8 Jakarta</t>
  </si>
  <si>
    <t>Merek</t>
  </si>
  <si>
    <t>: G1</t>
  </si>
  <si>
    <t>G1</t>
  </si>
  <si>
    <t>Sepeda Motor Listrik</t>
  </si>
  <si>
    <t>: MOLI</t>
  </si>
  <si>
    <t>MOLI</t>
  </si>
  <si>
    <t>Tahun Perhitungan</t>
  </si>
  <si>
    <t>: -</t>
  </si>
  <si>
    <t>: 2024</t>
  </si>
  <si>
    <t>Sistem Roda &amp; Transmisi</t>
  </si>
  <si>
    <t>Horn</t>
  </si>
  <si>
    <t>Reflex Reflector</t>
  </si>
  <si>
    <t>Cover Plastic Set</t>
  </si>
  <si>
    <t>Stepbar</t>
  </si>
  <si>
    <t>Kendaraan Bermotor Listrik Berbasis Baterai</t>
  </si>
  <si>
    <t>Alokasi (%)</t>
  </si>
  <si>
    <t>Perusahaan juga membayarkan Asuransi Tenaga Kerja (operator, Foreman, Quality Control) dengan total sebesar Rp 10.000.000 per bulan kepada Jamsostek, untuk asuransi tenaga kerja supervisor &amp; manajer produksi sudah termasuk dalam gaji tenaga kerja</t>
  </si>
  <si>
    <t>Mesin Produksi</t>
  </si>
  <si>
    <t>Alat Testing</t>
  </si>
  <si>
    <t>Hand tools</t>
  </si>
  <si>
    <t>Komponen penyusun baterai berupa Wiring harness dan housing diproduksi di Indonesia. kemudian diassembly PT ABC</t>
  </si>
  <si>
    <t>Self Assessment</t>
  </si>
  <si>
    <t>PENILAIAN KDN/KLN BERDASARKAN BIAYA PRODUKSI</t>
  </si>
  <si>
    <t>2020-2029</t>
  </si>
  <si>
    <t>BIAYA PRODUKSI</t>
  </si>
  <si>
    <t>VERIFIKASI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</si>
</sst>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_(* #,##0_);_(* \(#,##0\);_(* &quot;-&quot;_);_(@_)"/>
    <numFmt numFmtId="167" formatCode="0.0000%"/>
    <numFmt numFmtId="168" formatCode="_(&quot;Rp&quot;* #,##0.00_);_(&quot;Rp&quot;* \(#,##0.00\);_(&quot;Rp&quot;* &quot;-&quot;??_);_(@_)"/>
    <numFmt numFmtId="169" formatCode="_(* #,##0.00_);_(* \(#,##0.00\);_(* &quot;-&quot;_);_(@_)"/>
    <numFmt numFmtId="172" formatCode="@\ * \:"/>
  </numFmts>
  <fonts count="58">
    <font>
      <sz val="10"/>
      <name val="Arial"/>
      <charset val="134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</font>
    <font>
      <b/>
      <sz val="11"/>
      <name val="Calibri"/>
      <family val="2"/>
    </font>
    <font>
      <b/>
      <u/>
      <sz val="9"/>
      <color indexed="8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宋体"/>
      <family val="3"/>
      <charset val="134"/>
    </font>
    <font>
      <sz val="10"/>
      <name val="Arial"/>
      <family val="2"/>
    </font>
    <font>
      <b/>
      <u/>
      <sz val="9"/>
      <color rgb="FFFF000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sz val="14"/>
      <name val="Wingdings"/>
      <charset val="2"/>
    </font>
    <font>
      <sz val="7"/>
      <name val="Arial"/>
      <family val="2"/>
    </font>
    <font>
      <b/>
      <i/>
      <sz val="7"/>
      <name val="Arial"/>
      <family val="2"/>
    </font>
    <font>
      <b/>
      <sz val="7"/>
      <name val="Arial"/>
      <family val="2"/>
    </font>
    <font>
      <sz val="11"/>
      <color theme="1"/>
      <name val="Calibri"/>
      <family val="2"/>
      <charset val="1"/>
      <scheme val="minor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0"/>
      <name val="Arial"/>
    </font>
    <font>
      <sz val="10"/>
      <color rgb="FF2F5597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7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9" fontId="4" fillId="0" borderId="0" applyFont="0" applyFill="0" applyBorder="0" applyAlignment="0" applyProtection="0"/>
    <xf numFmtId="0" fontId="31" fillId="0" borderId="0"/>
    <xf numFmtId="0" fontId="3" fillId="0" borderId="0"/>
    <xf numFmtId="0" fontId="4" fillId="0" borderId="0"/>
    <xf numFmtId="0" fontId="32" fillId="0" borderId="0">
      <alignment vertical="center"/>
    </xf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9" fillId="0" borderId="0"/>
    <xf numFmtId="0" fontId="40" fillId="0" borderId="0"/>
    <xf numFmtId="0" fontId="1" fillId="0" borderId="0">
      <alignment vertical="center"/>
    </xf>
    <xf numFmtId="168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0" fillId="0" borderId="0"/>
    <xf numFmtId="0" fontId="54" fillId="0" borderId="0"/>
    <xf numFmtId="166" fontId="5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56" fillId="0" borderId="0"/>
    <xf numFmtId="9" fontId="56" fillId="0" borderId="0" applyFont="0" applyFill="0" applyBorder="0" applyAlignment="0" applyProtection="0"/>
    <xf numFmtId="166" fontId="56" fillId="0" borderId="0" applyFont="0" applyFill="0" applyBorder="0" applyAlignment="0" applyProtection="0"/>
  </cellStyleXfs>
  <cellXfs count="6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/>
    </xf>
    <xf numFmtId="9" fontId="4" fillId="2" borderId="0" xfId="1" applyFont="1" applyFill="1"/>
    <xf numFmtId="0" fontId="0" fillId="2" borderId="0" xfId="0" applyFill="1" applyAlignment="1">
      <alignment horizontal="center" vertical="center"/>
    </xf>
    <xf numFmtId="9" fontId="4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9" fontId="5" fillId="2" borderId="0" xfId="1" applyFont="1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9" fontId="7" fillId="2" borderId="0" xfId="1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8" fillId="2" borderId="0" xfId="12" applyFont="1" applyFill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9" fontId="11" fillId="2" borderId="2" xfId="1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 applyProtection="1">
      <alignment horizontal="left" vertical="center"/>
      <protection locked="0"/>
    </xf>
    <xf numFmtId="9" fontId="11" fillId="2" borderId="0" xfId="1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2" fillId="3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9" fontId="13" fillId="2" borderId="9" xfId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9" fontId="12" fillId="0" borderId="14" xfId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9" fontId="2" fillId="2" borderId="0" xfId="1" applyFont="1" applyFill="1"/>
    <xf numFmtId="0" fontId="2" fillId="2" borderId="0" xfId="0" applyFont="1" applyFill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17" fillId="4" borderId="9" xfId="0" applyFont="1" applyFill="1" applyBorder="1"/>
    <xf numFmtId="9" fontId="17" fillId="4" borderId="9" xfId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9" fontId="16" fillId="2" borderId="9" xfId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9" fontId="4" fillId="2" borderId="9" xfId="1" applyFont="1" applyFill="1" applyBorder="1" applyAlignment="1">
      <alignment horizontal="left" vertical="center"/>
    </xf>
    <xf numFmtId="0" fontId="0" fillId="2" borderId="9" xfId="0" applyFill="1" applyBorder="1"/>
    <xf numFmtId="9" fontId="4" fillId="2" borderId="9" xfId="1" applyFont="1" applyFill="1" applyBorder="1" applyAlignment="1">
      <alignment horizontal="center" vertical="center"/>
    </xf>
    <xf numFmtId="9" fontId="5" fillId="2" borderId="0" xfId="1" applyFont="1" applyFill="1" applyAlignment="1">
      <alignment horizontal="center" vertical="center"/>
    </xf>
    <xf numFmtId="0" fontId="6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9" fontId="6" fillId="2" borderId="0" xfId="1" applyFont="1" applyFill="1" applyAlignment="1" applyProtection="1">
      <alignment horizontal="center" vertical="center"/>
      <protection locked="0"/>
    </xf>
    <xf numFmtId="9" fontId="7" fillId="2" borderId="0" xfId="1" applyFont="1" applyFill="1" applyAlignment="1" applyProtection="1">
      <alignment horizontal="center" vertical="center"/>
      <protection locked="0"/>
    </xf>
    <xf numFmtId="9" fontId="8" fillId="2" borderId="0" xfId="1" applyFont="1" applyFill="1" applyAlignment="1" applyProtection="1">
      <alignment horizontal="center" vertical="center"/>
      <protection locked="0"/>
    </xf>
    <xf numFmtId="9" fontId="10" fillId="2" borderId="0" xfId="1" applyFont="1" applyFill="1" applyBorder="1" applyAlignment="1" applyProtection="1">
      <alignment horizontal="center" vertical="center"/>
      <protection locked="0"/>
    </xf>
    <xf numFmtId="9" fontId="11" fillId="2" borderId="2" xfId="1" applyFont="1" applyFill="1" applyBorder="1" applyAlignment="1" applyProtection="1">
      <alignment horizontal="center" vertical="center"/>
      <protection locked="0"/>
    </xf>
    <xf numFmtId="9" fontId="7" fillId="2" borderId="20" xfId="1" applyFont="1" applyFill="1" applyBorder="1" applyAlignment="1" applyProtection="1">
      <alignment horizontal="center" vertical="center"/>
      <protection locked="0"/>
    </xf>
    <xf numFmtId="9" fontId="11" fillId="2" borderId="0" xfId="1" applyFont="1" applyFill="1" applyBorder="1" applyAlignment="1" applyProtection="1">
      <alignment horizontal="center" vertical="center"/>
      <protection locked="0"/>
    </xf>
    <xf numFmtId="9" fontId="7" fillId="2" borderId="21" xfId="1" applyFont="1" applyFill="1" applyBorder="1" applyAlignment="1" applyProtection="1">
      <alignment horizontal="center" vertical="center"/>
      <protection locked="0"/>
    </xf>
    <xf numFmtId="9" fontId="11" fillId="2" borderId="5" xfId="1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left" vertical="center"/>
      <protection locked="0"/>
    </xf>
    <xf numFmtId="9" fontId="13" fillId="2" borderId="24" xfId="1" applyFont="1" applyFill="1" applyBorder="1" applyAlignment="1">
      <alignment horizontal="center" vertical="center"/>
    </xf>
    <xf numFmtId="9" fontId="12" fillId="3" borderId="14" xfId="1" applyFont="1" applyFill="1" applyBorder="1" applyAlignment="1">
      <alignment horizontal="center" vertical="center"/>
    </xf>
    <xf numFmtId="10" fontId="12" fillId="3" borderId="25" xfId="1" applyNumberFormat="1" applyFont="1" applyFill="1" applyBorder="1" applyAlignment="1">
      <alignment horizontal="center" vertical="center"/>
    </xf>
    <xf numFmtId="9" fontId="12" fillId="3" borderId="26" xfId="1" applyFont="1" applyFill="1" applyBorder="1" applyAlignment="1">
      <alignment horizontal="center" vertical="center"/>
    </xf>
    <xf numFmtId="10" fontId="12" fillId="3" borderId="27" xfId="1" applyNumberFormat="1" applyFont="1" applyFill="1" applyBorder="1" applyAlignment="1">
      <alignment horizontal="center" vertical="center"/>
    </xf>
    <xf numFmtId="9" fontId="2" fillId="2" borderId="0" xfId="1" applyFont="1" applyFill="1" applyAlignment="1">
      <alignment horizontal="center" vertical="center"/>
    </xf>
    <xf numFmtId="9" fontId="4" fillId="2" borderId="0" xfId="1" applyFont="1" applyFill="1" applyAlignment="1">
      <alignment horizontal="center"/>
    </xf>
    <xf numFmtId="9" fontId="5" fillId="2" borderId="0" xfId="1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9" fontId="17" fillId="3" borderId="9" xfId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9" fontId="4" fillId="2" borderId="9" xfId="1" applyFont="1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9" fontId="0" fillId="2" borderId="17" xfId="0" applyNumberForma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164" fontId="4" fillId="2" borderId="9" xfId="1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7" fillId="2" borderId="20" xfId="0" applyFont="1" applyFill="1" applyBorder="1" applyAlignment="1" applyProtection="1">
      <alignment horizontal="left" vertical="center"/>
      <protection locked="0"/>
    </xf>
    <xf numFmtId="0" fontId="7" fillId="2" borderId="21" xfId="0" applyFont="1" applyFill="1" applyBorder="1" applyAlignment="1" applyProtection="1">
      <alignment horizontal="left" vertical="center"/>
      <protection locked="0"/>
    </xf>
    <xf numFmtId="0" fontId="17" fillId="3" borderId="9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35" xfId="0" applyFill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right" vertical="center"/>
      <protection locked="0"/>
    </xf>
    <xf numFmtId="2" fontId="3" fillId="0" borderId="0" xfId="0" applyNumberFormat="1" applyFont="1" applyAlignment="1" applyProtection="1">
      <alignment horizontal="center" vertical="center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168" fontId="3" fillId="0" borderId="0" xfId="0" applyNumberFormat="1" applyFont="1" applyAlignment="1" applyProtection="1">
      <alignment horizontal="left" vertical="center"/>
      <protection locked="0"/>
    </xf>
    <xf numFmtId="168" fontId="3" fillId="0" borderId="0" xfId="0" applyNumberFormat="1" applyFont="1" applyAlignment="1" applyProtection="1">
      <alignment horizontal="right" vertical="center"/>
      <protection locked="0"/>
    </xf>
    <xf numFmtId="49" fontId="26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52" xfId="0" applyNumberFormat="1" applyFont="1" applyBorder="1" applyAlignment="1">
      <alignment horizontal="center" vertical="center" wrapText="1"/>
    </xf>
    <xf numFmtId="49" fontId="3" fillId="0" borderId="53" xfId="0" applyNumberFormat="1" applyFont="1" applyBorder="1" applyAlignment="1" applyProtection="1">
      <alignment horizontal="left" vertical="center" wrapText="1"/>
      <protection locked="0"/>
    </xf>
    <xf numFmtId="49" fontId="3" fillId="0" borderId="42" xfId="0" applyNumberFormat="1" applyFont="1" applyBorder="1" applyAlignment="1" applyProtection="1">
      <alignment horizontal="center" vertical="center" wrapText="1"/>
      <protection locked="0"/>
    </xf>
    <xf numFmtId="2" fontId="3" fillId="0" borderId="7" xfId="0" applyNumberFormat="1" applyFont="1" applyBorder="1" applyAlignment="1" applyProtection="1">
      <alignment horizontal="right" vertical="center" wrapText="1"/>
      <protection locked="0"/>
    </xf>
    <xf numFmtId="49" fontId="17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20" xfId="0" applyNumberFormat="1" applyFont="1" applyBorder="1" applyAlignment="1" applyProtection="1">
      <alignment horizontal="left" vertical="center"/>
      <protection locked="0"/>
    </xf>
    <xf numFmtId="49" fontId="3" fillId="0" borderId="21" xfId="0" applyNumberFormat="1" applyFont="1" applyBorder="1" applyAlignment="1" applyProtection="1">
      <alignment horizontal="left" vertical="center"/>
      <protection locked="0"/>
    </xf>
    <xf numFmtId="168" fontId="3" fillId="0" borderId="5" xfId="0" applyNumberFormat="1" applyFont="1" applyBorder="1" applyAlignment="1" applyProtection="1">
      <alignment horizontal="left" vertical="center"/>
      <protection locked="0"/>
    </xf>
    <xf numFmtId="168" fontId="3" fillId="0" borderId="5" xfId="0" applyNumberFormat="1" applyFont="1" applyBorder="1" applyAlignment="1" applyProtection="1">
      <alignment horizontal="right" vertical="center"/>
      <protection locked="0"/>
    </xf>
    <xf numFmtId="168" fontId="3" fillId="0" borderId="22" xfId="0" applyNumberFormat="1" applyFont="1" applyBorder="1" applyAlignment="1" applyProtection="1">
      <alignment horizontal="right" vertical="center"/>
      <protection locked="0"/>
    </xf>
    <xf numFmtId="168" fontId="22" fillId="0" borderId="31" xfId="0" applyNumberFormat="1" applyFont="1" applyBorder="1" applyAlignment="1">
      <alignment horizontal="center" vertical="center" wrapText="1"/>
    </xf>
    <xf numFmtId="168" fontId="22" fillId="0" borderId="49" xfId="0" applyNumberFormat="1" applyFont="1" applyBorder="1" applyAlignment="1">
      <alignment horizontal="center" vertical="center" wrapText="1"/>
    </xf>
    <xf numFmtId="168" fontId="22" fillId="0" borderId="37" xfId="0" applyNumberFormat="1" applyFont="1" applyBorder="1" applyAlignment="1">
      <alignment horizontal="center" vertical="center" wrapText="1"/>
    </xf>
    <xf numFmtId="168" fontId="3" fillId="0" borderId="0" xfId="0" applyNumberFormat="1" applyFont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168" fontId="3" fillId="0" borderId="16" xfId="0" applyNumberFormat="1" applyFont="1" applyBorder="1" applyAlignment="1" applyProtection="1">
      <alignment horizontal="center" vertical="center" wrapText="1"/>
      <protection locked="0"/>
    </xf>
    <xf numFmtId="168" fontId="3" fillId="0" borderId="27" xfId="0" applyNumberFormat="1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 applyAlignment="1">
      <alignment horizontal="left" vertical="center"/>
    </xf>
    <xf numFmtId="9" fontId="27" fillId="2" borderId="0" xfId="1" applyFont="1" applyFill="1" applyAlignment="1">
      <alignment vertical="center"/>
    </xf>
    <xf numFmtId="0" fontId="27" fillId="2" borderId="0" xfId="0" applyFont="1" applyFill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9" fontId="11" fillId="2" borderId="0" xfId="1" applyFont="1" applyFill="1" applyAlignment="1" applyProtection="1">
      <alignment horizontal="left" vertical="center"/>
      <protection locked="0"/>
    </xf>
    <xf numFmtId="0" fontId="10" fillId="2" borderId="20" xfId="0" applyFont="1" applyFill="1" applyBorder="1" applyAlignment="1" applyProtection="1">
      <alignment horizontal="left" vertical="center"/>
      <protection locked="0"/>
    </xf>
    <xf numFmtId="0" fontId="10" fillId="2" borderId="21" xfId="0" applyFont="1" applyFill="1" applyBorder="1" applyAlignment="1" applyProtection="1">
      <alignment horizontal="left" vertical="center"/>
      <protection locked="0"/>
    </xf>
    <xf numFmtId="0" fontId="23" fillId="3" borderId="6" xfId="0" applyFont="1" applyFill="1" applyBorder="1" applyAlignment="1">
      <alignment horizontal="center" vertical="center"/>
    </xf>
    <xf numFmtId="0" fontId="23" fillId="3" borderId="41" xfId="0" applyFont="1" applyFill="1" applyBorder="1" applyAlignment="1">
      <alignment horizontal="center" vertical="center"/>
    </xf>
    <xf numFmtId="9" fontId="23" fillId="3" borderId="7" xfId="1" applyFont="1" applyFill="1" applyBorder="1" applyAlignment="1">
      <alignment horizontal="center" vertical="center" wrapText="1"/>
    </xf>
    <xf numFmtId="10" fontId="23" fillId="3" borderId="23" xfId="1" applyNumberFormat="1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17" xfId="0" applyFont="1" applyBorder="1" applyAlignment="1">
      <alignment vertical="center"/>
    </xf>
    <xf numFmtId="9" fontId="23" fillId="0" borderId="9" xfId="1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9" fontId="2" fillId="2" borderId="35" xfId="1" applyFont="1" applyFill="1" applyBorder="1" applyAlignment="1">
      <alignment vertical="center"/>
    </xf>
    <xf numFmtId="167" fontId="2" fillId="2" borderId="68" xfId="1" applyNumberFormat="1" applyFont="1" applyFill="1" applyBorder="1" applyAlignment="1">
      <alignment vertical="center"/>
    </xf>
    <xf numFmtId="0" fontId="23" fillId="2" borderId="0" xfId="0" applyFont="1" applyFill="1" applyAlignment="1">
      <alignment horizontal="center" vertical="center"/>
    </xf>
    <xf numFmtId="165" fontId="23" fillId="2" borderId="0" xfId="0" applyNumberFormat="1" applyFont="1" applyFill="1" applyAlignment="1">
      <alignment horizontal="center" vertical="center"/>
    </xf>
    <xf numFmtId="0" fontId="24" fillId="2" borderId="0" xfId="5" applyFont="1" applyFill="1" applyProtection="1">
      <alignment vertical="center"/>
      <protection locked="0"/>
    </xf>
    <xf numFmtId="0" fontId="2" fillId="2" borderId="0" xfId="5" applyFont="1" applyFill="1" applyAlignment="1" applyProtection="1">
      <alignment horizontal="left" vertical="center"/>
      <protection locked="0"/>
    </xf>
    <xf numFmtId="0" fontId="2" fillId="2" borderId="0" xfId="5" applyFont="1" applyFill="1" applyAlignment="1">
      <alignment horizontal="right" vertical="center"/>
    </xf>
    <xf numFmtId="0" fontId="2" fillId="2" borderId="0" xfId="5" applyFont="1" applyFill="1" applyAlignment="1">
      <alignment horizontal="left" vertical="center" wrapText="1"/>
    </xf>
    <xf numFmtId="0" fontId="23" fillId="2" borderId="0" xfId="12" applyFont="1" applyFill="1" applyAlignment="1">
      <alignment horizontal="left" vertical="center"/>
    </xf>
    <xf numFmtId="0" fontId="2" fillId="2" borderId="0" xfId="5" applyFont="1" applyFill="1">
      <alignment vertical="center"/>
    </xf>
    <xf numFmtId="0" fontId="23" fillId="2" borderId="0" xfId="12" applyFont="1" applyFill="1" applyAlignment="1">
      <alignment vertical="center"/>
    </xf>
    <xf numFmtId="0" fontId="2" fillId="2" borderId="0" xfId="5" applyFont="1" applyFill="1" applyAlignment="1">
      <alignment horizontal="left" vertical="center"/>
    </xf>
    <xf numFmtId="0" fontId="29" fillId="2" borderId="0" xfId="12" applyFont="1" applyFill="1" applyAlignment="1">
      <alignment horizontal="left" vertical="center"/>
    </xf>
    <xf numFmtId="9" fontId="27" fillId="2" borderId="0" xfId="1" applyFont="1" applyFill="1" applyAlignment="1">
      <alignment horizontal="center" vertical="center"/>
    </xf>
    <xf numFmtId="9" fontId="10" fillId="2" borderId="0" xfId="1" applyFont="1" applyFill="1" applyAlignment="1" applyProtection="1">
      <alignment horizontal="center" vertical="center"/>
      <protection locked="0"/>
    </xf>
    <xf numFmtId="9" fontId="11" fillId="2" borderId="0" xfId="1" applyFont="1" applyFill="1" applyAlignment="1" applyProtection="1">
      <alignment horizontal="center" vertical="center"/>
      <protection locked="0"/>
    </xf>
    <xf numFmtId="2" fontId="3" fillId="0" borderId="60" xfId="0" quotePrefix="1" applyNumberFormat="1" applyFont="1" applyBorder="1" applyAlignment="1">
      <alignment horizontal="center" vertical="center" wrapText="1"/>
    </xf>
    <xf numFmtId="2" fontId="3" fillId="0" borderId="66" xfId="0" quotePrefix="1" applyNumberFormat="1" applyFont="1" applyBorder="1" applyAlignment="1">
      <alignment horizontal="center" vertical="center" wrapText="1"/>
    </xf>
    <xf numFmtId="2" fontId="3" fillId="0" borderId="48" xfId="0" quotePrefix="1" applyNumberFormat="1" applyFont="1" applyBorder="1" applyAlignment="1">
      <alignment horizontal="center" vertical="center" wrapText="1"/>
    </xf>
    <xf numFmtId="2" fontId="3" fillId="0" borderId="62" xfId="0" quotePrefix="1" applyNumberFormat="1" applyFont="1" applyBorder="1" applyAlignment="1">
      <alignment horizontal="center" vertical="center" wrapText="1"/>
    </xf>
    <xf numFmtId="169" fontId="25" fillId="0" borderId="0" xfId="1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10" fontId="0" fillId="2" borderId="24" xfId="0" applyNumberFormat="1" applyFill="1" applyBorder="1" applyAlignment="1">
      <alignment horizontal="center" vertical="center"/>
    </xf>
    <xf numFmtId="10" fontId="17" fillId="2" borderId="38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43" fontId="0" fillId="2" borderId="0" xfId="14" applyFont="1" applyFill="1"/>
    <xf numFmtId="43" fontId="4" fillId="2" borderId="0" xfId="1" applyNumberFormat="1" applyFont="1" applyFill="1"/>
    <xf numFmtId="10" fontId="0" fillId="2" borderId="0" xfId="1" applyNumberFormat="1" applyFont="1" applyFill="1" applyAlignment="1">
      <alignment horizontal="center" vertical="center"/>
    </xf>
    <xf numFmtId="43" fontId="0" fillId="2" borderId="0" xfId="0" applyNumberFormat="1" applyFill="1"/>
    <xf numFmtId="169" fontId="2" fillId="6" borderId="6" xfId="10" applyNumberFormat="1" applyFont="1" applyFill="1" applyBorder="1" applyAlignment="1" applyProtection="1">
      <alignment horizontal="right" vertical="center" wrapText="1"/>
    </xf>
    <xf numFmtId="169" fontId="2" fillId="6" borderId="7" xfId="10" applyNumberFormat="1" applyFont="1" applyFill="1" applyBorder="1" applyAlignment="1" applyProtection="1">
      <alignment horizontal="right" vertical="center" wrapText="1"/>
    </xf>
    <xf numFmtId="169" fontId="2" fillId="6" borderId="23" xfId="10" applyNumberFormat="1" applyFont="1" applyFill="1" applyBorder="1" applyAlignment="1" applyProtection="1">
      <alignment horizontal="right" vertical="center" wrapText="1"/>
    </xf>
    <xf numFmtId="0" fontId="15" fillId="2" borderId="0" xfId="12" applyFont="1" applyFill="1" applyAlignment="1" applyProtection="1">
      <alignment horizontal="left" vertical="center"/>
      <protection locked="0"/>
    </xf>
    <xf numFmtId="0" fontId="41" fillId="2" borderId="0" xfId="12" applyFont="1" applyFill="1" applyAlignment="1" applyProtection="1">
      <alignment horizontal="left" vertical="center"/>
      <protection locked="0"/>
    </xf>
    <xf numFmtId="0" fontId="15" fillId="2" borderId="0" xfId="12" applyFont="1" applyFill="1" applyAlignment="1">
      <alignment horizontal="left" vertical="center"/>
    </xf>
    <xf numFmtId="0" fontId="18" fillId="2" borderId="22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13" fillId="2" borderId="9" xfId="0" applyFont="1" applyFill="1" applyBorder="1" applyAlignment="1">
      <alignment vertical="center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  <xf numFmtId="0" fontId="43" fillId="2" borderId="0" xfId="0" applyFont="1" applyFill="1" applyAlignment="1">
      <alignment horizontal="left" vertical="center"/>
    </xf>
    <xf numFmtId="0" fontId="43" fillId="2" borderId="0" xfId="5" applyFont="1" applyFill="1" applyAlignment="1" applyProtection="1">
      <alignment horizontal="left" vertical="center"/>
      <protection locked="0"/>
    </xf>
    <xf numFmtId="0" fontId="41" fillId="2" borderId="0" xfId="12" quotePrefix="1" applyFont="1" applyFill="1" applyAlignment="1" applyProtection="1">
      <alignment horizontal="left" vertical="center"/>
      <protection locked="0"/>
    </xf>
    <xf numFmtId="0" fontId="44" fillId="2" borderId="0" xfId="12" applyFont="1" applyFill="1" applyAlignment="1">
      <alignment vertical="center"/>
    </xf>
    <xf numFmtId="0" fontId="45" fillId="2" borderId="0" xfId="0" applyFont="1" applyFill="1" applyAlignment="1">
      <alignment vertical="center"/>
    </xf>
    <xf numFmtId="0" fontId="46" fillId="9" borderId="9" xfId="0" applyFont="1" applyFill="1" applyBorder="1" applyAlignment="1">
      <alignment horizontal="center" vertical="center"/>
    </xf>
    <xf numFmtId="49" fontId="42" fillId="11" borderId="19" xfId="0" applyNumberFormat="1" applyFont="1" applyFill="1" applyBorder="1" applyAlignment="1">
      <alignment vertical="center"/>
    </xf>
    <xf numFmtId="2" fontId="17" fillId="11" borderId="29" xfId="0" applyNumberFormat="1" applyFont="1" applyFill="1" applyBorder="1" applyAlignment="1">
      <alignment horizontal="center" vertical="center" wrapText="1"/>
    </xf>
    <xf numFmtId="165" fontId="3" fillId="0" borderId="41" xfId="8" applyFont="1" applyFill="1" applyBorder="1" applyAlignment="1" applyProtection="1">
      <alignment horizontal="right" vertical="center" wrapText="1"/>
      <protection locked="0"/>
    </xf>
    <xf numFmtId="0" fontId="4" fillId="0" borderId="0" xfId="0" applyFont="1"/>
    <xf numFmtId="49" fontId="26" fillId="0" borderId="0" xfId="0" applyNumberFormat="1" applyFont="1" applyAlignment="1">
      <alignment horizontal="left" vertical="center"/>
    </xf>
    <xf numFmtId="168" fontId="3" fillId="0" borderId="0" xfId="0" applyNumberFormat="1" applyFont="1" applyAlignment="1" applyProtection="1">
      <alignment horizontal="center" vertical="center"/>
      <protection locked="0"/>
    </xf>
    <xf numFmtId="168" fontId="2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17" fillId="0" borderId="0" xfId="0" applyNumberFormat="1" applyFont="1" applyAlignment="1">
      <alignment horizontal="center" vertical="center"/>
    </xf>
    <xf numFmtId="168" fontId="22" fillId="0" borderId="0" xfId="0" applyNumberFormat="1" applyFont="1" applyAlignment="1">
      <alignment horizontal="center" wrapText="1"/>
    </xf>
    <xf numFmtId="168" fontId="2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 applyProtection="1">
      <alignment horizontal="center" vertical="center" wrapText="1"/>
      <protection locked="0"/>
    </xf>
    <xf numFmtId="2" fontId="3" fillId="0" borderId="52" xfId="0" applyNumberFormat="1" applyFont="1" applyBorder="1" applyAlignment="1">
      <alignment horizontal="center" vertical="center" wrapText="1"/>
    </xf>
    <xf numFmtId="169" fontId="3" fillId="2" borderId="39" xfId="10" applyNumberFormat="1" applyFont="1" applyFill="1" applyBorder="1" applyAlignment="1" applyProtection="1">
      <alignment horizontal="right" vertical="center" wrapText="1"/>
    </xf>
    <xf numFmtId="169" fontId="3" fillId="2" borderId="43" xfId="10" applyNumberFormat="1" applyFont="1" applyFill="1" applyBorder="1" applyAlignment="1" applyProtection="1">
      <alignment horizontal="right" vertical="center" wrapText="1"/>
    </xf>
    <xf numFmtId="169" fontId="3" fillId="2" borderId="36" xfId="10" applyNumberFormat="1" applyFont="1" applyFill="1" applyBorder="1" applyAlignment="1" applyProtection="1">
      <alignment horizontal="right" vertical="center" wrapText="1"/>
    </xf>
    <xf numFmtId="49" fontId="17" fillId="11" borderId="54" xfId="0" applyNumberFormat="1" applyFont="1" applyFill="1" applyBorder="1" applyAlignment="1">
      <alignment vertical="center"/>
    </xf>
    <xf numFmtId="49" fontId="3" fillId="11" borderId="49" xfId="0" applyNumberFormat="1" applyFont="1" applyFill="1" applyBorder="1" applyAlignment="1" applyProtection="1">
      <alignment horizontal="left" vertical="center" wrapText="1"/>
      <protection locked="0"/>
    </xf>
    <xf numFmtId="49" fontId="3" fillId="11" borderId="31" xfId="0" applyNumberFormat="1" applyFont="1" applyFill="1" applyBorder="1" applyAlignment="1" applyProtection="1">
      <alignment horizontal="center" vertical="center" wrapText="1"/>
      <protection locked="0"/>
    </xf>
    <xf numFmtId="49" fontId="3" fillId="11" borderId="31" xfId="0" applyNumberFormat="1" applyFont="1" applyFill="1" applyBorder="1" applyAlignment="1" applyProtection="1">
      <alignment horizontal="left" vertical="center" wrapText="1"/>
      <protection locked="0"/>
    </xf>
    <xf numFmtId="49" fontId="3" fillId="11" borderId="49" xfId="0" applyNumberFormat="1" applyFont="1" applyFill="1" applyBorder="1" applyAlignment="1" applyProtection="1">
      <alignment horizontal="center" vertical="center" wrapText="1"/>
      <protection locked="0"/>
    </xf>
    <xf numFmtId="2" fontId="3" fillId="11" borderId="49" xfId="0" applyNumberFormat="1" applyFont="1" applyFill="1" applyBorder="1" applyAlignment="1" applyProtection="1">
      <alignment horizontal="right" vertical="center" wrapText="1"/>
      <protection locked="0"/>
    </xf>
    <xf numFmtId="165" fontId="3" fillId="11" borderId="71" xfId="8" applyFont="1" applyFill="1" applyBorder="1" applyAlignment="1" applyProtection="1">
      <alignment horizontal="right" vertical="center" wrapText="1"/>
      <protection locked="0"/>
    </xf>
    <xf numFmtId="49" fontId="47" fillId="0" borderId="8" xfId="0" applyNumberFormat="1" applyFont="1" applyBorder="1" applyAlignment="1">
      <alignment horizontal="center" vertical="center" wrapText="1"/>
    </xf>
    <xf numFmtId="49" fontId="47" fillId="0" borderId="9" xfId="0" applyNumberFormat="1" applyFont="1" applyBorder="1" applyAlignment="1" applyProtection="1">
      <alignment horizontal="left" vertical="center" wrapText="1"/>
      <protection locked="0"/>
    </xf>
    <xf numFmtId="49" fontId="47" fillId="0" borderId="31" xfId="0" applyNumberFormat="1" applyFont="1" applyBorder="1" applyAlignment="1" applyProtection="1">
      <alignment horizontal="center" vertical="center" wrapText="1"/>
      <protection locked="0"/>
    </xf>
    <xf numFmtId="49" fontId="47" fillId="0" borderId="49" xfId="0" applyNumberFormat="1" applyFont="1" applyBorder="1" applyAlignment="1" applyProtection="1">
      <alignment horizontal="center" vertical="center" wrapText="1"/>
      <protection locked="0"/>
    </xf>
    <xf numFmtId="2" fontId="47" fillId="0" borderId="49" xfId="0" applyNumberFormat="1" applyFont="1" applyBorder="1" applyAlignment="1" applyProtection="1">
      <alignment horizontal="center" vertical="center" wrapText="1"/>
      <protection locked="0"/>
    </xf>
    <xf numFmtId="2" fontId="47" fillId="0" borderId="49" xfId="0" applyNumberFormat="1" applyFont="1" applyBorder="1" applyAlignment="1" applyProtection="1">
      <alignment horizontal="right" vertical="center" wrapText="1"/>
      <protection locked="0"/>
    </xf>
    <xf numFmtId="165" fontId="47" fillId="0" borderId="71" xfId="8" applyFont="1" applyFill="1" applyBorder="1" applyAlignment="1" applyProtection="1">
      <alignment horizontal="right" vertical="center" wrapText="1"/>
      <protection locked="0"/>
    </xf>
    <xf numFmtId="10" fontId="24" fillId="0" borderId="0" xfId="1" applyNumberFormat="1" applyFont="1" applyFill="1" applyBorder="1" applyAlignment="1" applyProtection="1">
      <alignment horizontal="left" vertical="center" wrapText="1"/>
    </xf>
    <xf numFmtId="169" fontId="24" fillId="0" borderId="0" xfId="1" applyNumberFormat="1" applyFont="1" applyFill="1" applyBorder="1" applyAlignment="1" applyProtection="1">
      <alignment horizontal="left" vertical="center" wrapText="1"/>
    </xf>
    <xf numFmtId="0" fontId="47" fillId="0" borderId="8" xfId="3" applyFont="1" applyBorder="1" applyAlignment="1">
      <alignment vertical="center"/>
    </xf>
    <xf numFmtId="1" fontId="47" fillId="7" borderId="29" xfId="0" applyNumberFormat="1" applyFont="1" applyFill="1" applyBorder="1" applyAlignment="1">
      <alignment horizontal="center" vertical="center" wrapText="1"/>
    </xf>
    <xf numFmtId="49" fontId="22" fillId="7" borderId="29" xfId="0" applyNumberFormat="1" applyFont="1" applyFill="1" applyBorder="1" applyAlignment="1">
      <alignment horizontal="center" vertical="center"/>
    </xf>
    <xf numFmtId="49" fontId="24" fillId="7" borderId="30" xfId="0" applyNumberFormat="1" applyFont="1" applyFill="1" applyBorder="1" applyAlignment="1" applyProtection="1">
      <alignment horizontal="left" vertical="center" wrapText="1"/>
      <protection locked="0"/>
    </xf>
    <xf numFmtId="49" fontId="47" fillId="7" borderId="31" xfId="0" applyNumberFormat="1" applyFont="1" applyFill="1" applyBorder="1" applyAlignment="1" applyProtection="1">
      <alignment horizontal="center" vertical="center" wrapText="1"/>
      <protection locked="0"/>
    </xf>
    <xf numFmtId="49" fontId="47" fillId="7" borderId="49" xfId="0" applyNumberFormat="1" applyFont="1" applyFill="1" applyBorder="1" applyAlignment="1" applyProtection="1">
      <alignment horizontal="center" vertical="center" wrapText="1"/>
      <protection locked="0"/>
    </xf>
    <xf numFmtId="2" fontId="47" fillId="7" borderId="49" xfId="0" applyNumberFormat="1" applyFont="1" applyFill="1" applyBorder="1" applyAlignment="1" applyProtection="1">
      <alignment horizontal="center" vertical="center" wrapText="1"/>
      <protection locked="0"/>
    </xf>
    <xf numFmtId="2" fontId="47" fillId="7" borderId="49" xfId="0" applyNumberFormat="1" applyFont="1" applyFill="1" applyBorder="1" applyAlignment="1" applyProtection="1">
      <alignment horizontal="right" vertical="center" wrapText="1"/>
      <protection locked="0"/>
    </xf>
    <xf numFmtId="165" fontId="47" fillId="7" borderId="71" xfId="8" applyFont="1" applyFill="1" applyBorder="1" applyAlignment="1" applyProtection="1">
      <alignment horizontal="center" vertical="center" wrapText="1"/>
      <protection locked="0"/>
    </xf>
    <xf numFmtId="1" fontId="47" fillId="0" borderId="29" xfId="0" applyNumberFormat="1" applyFont="1" applyBorder="1" applyAlignment="1">
      <alignment horizontal="center" vertical="center" wrapText="1"/>
    </xf>
    <xf numFmtId="165" fontId="47" fillId="0" borderId="71" xfId="8" applyFont="1" applyFill="1" applyBorder="1" applyAlignment="1" applyProtection="1">
      <alignment horizontal="center" vertical="center" wrapText="1"/>
      <protection locked="0"/>
    </xf>
    <xf numFmtId="0" fontId="48" fillId="0" borderId="8" xfId="3" applyFont="1" applyBorder="1" applyAlignment="1">
      <alignment horizontal="left" vertical="center"/>
    </xf>
    <xf numFmtId="1" fontId="47" fillId="7" borderId="54" xfId="0" applyNumberFormat="1" applyFont="1" applyFill="1" applyBorder="1" applyAlignment="1">
      <alignment horizontal="center" vertical="center" wrapText="1"/>
    </xf>
    <xf numFmtId="49" fontId="22" fillId="7" borderId="8" xfId="0" applyNumberFormat="1" applyFont="1" applyFill="1" applyBorder="1" applyAlignment="1">
      <alignment horizontal="center" vertical="center"/>
    </xf>
    <xf numFmtId="49" fontId="24" fillId="7" borderId="9" xfId="0" applyNumberFormat="1" applyFont="1" applyFill="1" applyBorder="1" applyAlignment="1" applyProtection="1">
      <alignment horizontal="left" vertical="center" wrapText="1"/>
      <protection locked="0"/>
    </xf>
    <xf numFmtId="49" fontId="47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47" fillId="7" borderId="17" xfId="0" applyNumberFormat="1" applyFont="1" applyFill="1" applyBorder="1" applyAlignment="1" applyProtection="1">
      <alignment horizontal="center" vertical="center" wrapText="1"/>
      <protection locked="0"/>
    </xf>
    <xf numFmtId="1" fontId="17" fillId="10" borderId="29" xfId="0" applyNumberFormat="1" applyFont="1" applyFill="1" applyBorder="1" applyAlignment="1">
      <alignment horizontal="center" vertical="center" wrapText="1"/>
    </xf>
    <xf numFmtId="49" fontId="17" fillId="10" borderId="54" xfId="0" applyNumberFormat="1" applyFont="1" applyFill="1" applyBorder="1" applyAlignment="1" applyProtection="1">
      <alignment horizontal="left" vertical="center"/>
      <protection locked="0"/>
    </xf>
    <xf numFmtId="49" fontId="42" fillId="10" borderId="19" xfId="0" applyNumberFormat="1" applyFont="1" applyFill="1" applyBorder="1" applyAlignment="1" applyProtection="1">
      <alignment vertical="center"/>
      <protection locked="0"/>
    </xf>
    <xf numFmtId="49" fontId="47" fillId="10" borderId="31" xfId="0" applyNumberFormat="1" applyFont="1" applyFill="1" applyBorder="1" applyAlignment="1" applyProtection="1">
      <alignment horizontal="center" vertical="center" wrapText="1"/>
      <protection locked="0"/>
    </xf>
    <xf numFmtId="49" fontId="47" fillId="10" borderId="49" xfId="0" applyNumberFormat="1" applyFont="1" applyFill="1" applyBorder="1" applyAlignment="1" applyProtection="1">
      <alignment horizontal="center" vertical="center" wrapText="1"/>
      <protection locked="0"/>
    </xf>
    <xf numFmtId="2" fontId="47" fillId="10" borderId="49" xfId="0" applyNumberFormat="1" applyFont="1" applyFill="1" applyBorder="1" applyAlignment="1" applyProtection="1">
      <alignment horizontal="center" vertical="center" wrapText="1"/>
      <protection locked="0"/>
    </xf>
    <xf numFmtId="2" fontId="47" fillId="10" borderId="49" xfId="0" applyNumberFormat="1" applyFont="1" applyFill="1" applyBorder="1" applyAlignment="1" applyProtection="1">
      <alignment horizontal="right" vertical="center" wrapText="1"/>
      <protection locked="0"/>
    </xf>
    <xf numFmtId="165" fontId="47" fillId="10" borderId="71" xfId="8" applyFont="1" applyFill="1" applyBorder="1" applyAlignment="1" applyProtection="1">
      <alignment horizontal="right" vertical="center" wrapText="1"/>
      <protection locked="0"/>
    </xf>
    <xf numFmtId="1" fontId="47" fillId="8" borderId="29" xfId="0" applyNumberFormat="1" applyFont="1" applyFill="1" applyBorder="1" applyAlignment="1">
      <alignment horizontal="center" vertical="center" wrapText="1"/>
    </xf>
    <xf numFmtId="49" fontId="22" fillId="8" borderId="29" xfId="0" applyNumberFormat="1" applyFont="1" applyFill="1" applyBorder="1" applyAlignment="1">
      <alignment horizontal="center" vertical="center" wrapText="1"/>
    </xf>
    <xf numFmtId="49" fontId="24" fillId="8" borderId="30" xfId="0" applyNumberFormat="1" applyFont="1" applyFill="1" applyBorder="1" applyAlignment="1" applyProtection="1">
      <alignment horizontal="left" vertical="center" wrapText="1"/>
      <protection locked="0"/>
    </xf>
    <xf numFmtId="49" fontId="48" fillId="8" borderId="31" xfId="0" applyNumberFormat="1" applyFont="1" applyFill="1" applyBorder="1" applyAlignment="1" applyProtection="1">
      <alignment horizontal="center" vertical="center" wrapText="1"/>
      <protection locked="0"/>
    </xf>
    <xf numFmtId="49" fontId="48" fillId="8" borderId="49" xfId="0" applyNumberFormat="1" applyFont="1" applyFill="1" applyBorder="1" applyAlignment="1" applyProtection="1">
      <alignment horizontal="center" vertical="center" wrapText="1"/>
      <protection locked="0"/>
    </xf>
    <xf numFmtId="2" fontId="48" fillId="8" borderId="49" xfId="0" applyNumberFormat="1" applyFont="1" applyFill="1" applyBorder="1" applyAlignment="1" applyProtection="1">
      <alignment horizontal="center" vertical="center" wrapText="1"/>
      <protection locked="0"/>
    </xf>
    <xf numFmtId="2" fontId="48" fillId="8" borderId="49" xfId="0" applyNumberFormat="1" applyFont="1" applyFill="1" applyBorder="1" applyAlignment="1" applyProtection="1">
      <alignment horizontal="right" vertical="center" wrapText="1"/>
      <protection locked="0"/>
    </xf>
    <xf numFmtId="165" fontId="48" fillId="8" borderId="71" xfId="8" applyFont="1" applyFill="1" applyBorder="1" applyAlignment="1" applyProtection="1">
      <alignment horizontal="right" vertical="center" wrapText="1"/>
      <protection locked="0"/>
    </xf>
    <xf numFmtId="49" fontId="47" fillId="8" borderId="31" xfId="0" applyNumberFormat="1" applyFont="1" applyFill="1" applyBorder="1" applyAlignment="1" applyProtection="1">
      <alignment horizontal="center" vertical="center" wrapText="1"/>
      <protection locked="0"/>
    </xf>
    <xf numFmtId="49" fontId="47" fillId="8" borderId="49" xfId="0" applyNumberFormat="1" applyFont="1" applyFill="1" applyBorder="1" applyAlignment="1" applyProtection="1">
      <alignment horizontal="center" vertical="center" wrapText="1"/>
      <protection locked="0"/>
    </xf>
    <xf numFmtId="2" fontId="47" fillId="8" borderId="49" xfId="0" applyNumberFormat="1" applyFont="1" applyFill="1" applyBorder="1" applyAlignment="1" applyProtection="1">
      <alignment horizontal="center" vertical="center" wrapText="1"/>
      <protection locked="0"/>
    </xf>
    <xf numFmtId="2" fontId="47" fillId="8" borderId="49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71" xfId="8" applyFont="1" applyFill="1" applyBorder="1" applyAlignment="1" applyProtection="1">
      <alignment horizontal="right" vertical="center" wrapText="1"/>
      <protection locked="0"/>
    </xf>
    <xf numFmtId="165" fontId="47" fillId="8" borderId="71" xfId="8" applyFont="1" applyFill="1" applyBorder="1" applyAlignment="1" applyProtection="1">
      <alignment horizontal="center" vertical="center" wrapText="1"/>
      <protection locked="0"/>
    </xf>
    <xf numFmtId="0" fontId="47" fillId="0" borderId="67" xfId="0" applyFont="1" applyBorder="1" applyAlignment="1">
      <alignment horizontal="center" vertical="center" wrapText="1"/>
    </xf>
    <xf numFmtId="49" fontId="49" fillId="0" borderId="15" xfId="0" applyNumberFormat="1" applyFont="1" applyBorder="1" applyAlignment="1">
      <alignment horizontal="left" vertical="center" wrapText="1"/>
    </xf>
    <xf numFmtId="49" fontId="49" fillId="0" borderId="16" xfId="0" applyNumberFormat="1" applyFont="1" applyBorder="1" applyAlignment="1">
      <alignment horizontal="left" vertical="center" wrapText="1"/>
    </xf>
    <xf numFmtId="0" fontId="47" fillId="3" borderId="26" xfId="0" applyFont="1" applyFill="1" applyBorder="1" applyAlignment="1" applyProtection="1">
      <alignment vertical="center" wrapText="1"/>
      <protection locked="0"/>
    </xf>
    <xf numFmtId="0" fontId="47" fillId="3" borderId="65" xfId="0" applyFont="1" applyFill="1" applyBorder="1" applyAlignment="1" applyProtection="1">
      <alignment horizontal="center" vertical="center" wrapText="1"/>
      <protection locked="0"/>
    </xf>
    <xf numFmtId="0" fontId="47" fillId="3" borderId="26" xfId="0" applyFont="1" applyFill="1" applyBorder="1" applyAlignment="1" applyProtection="1">
      <alignment horizontal="center" vertical="center" wrapText="1"/>
      <protection locked="0"/>
    </xf>
    <xf numFmtId="0" fontId="47" fillId="3" borderId="26" xfId="0" applyFont="1" applyFill="1" applyBorder="1" applyAlignment="1" applyProtection="1">
      <alignment horizontal="right" vertical="center" wrapText="1"/>
      <protection locked="0"/>
    </xf>
    <xf numFmtId="168" fontId="47" fillId="3" borderId="26" xfId="0" applyNumberFormat="1" applyFont="1" applyFill="1" applyBorder="1" applyAlignment="1" applyProtection="1">
      <alignment horizontal="right" vertical="center" wrapText="1"/>
      <protection locked="0"/>
    </xf>
    <xf numFmtId="0" fontId="47" fillId="3" borderId="56" xfId="0" applyFont="1" applyFill="1" applyBorder="1" applyAlignment="1" applyProtection="1">
      <alignment horizontal="right" vertical="center" wrapText="1"/>
      <protection locked="0"/>
    </xf>
    <xf numFmtId="169" fontId="49" fillId="3" borderId="51" xfId="10" applyNumberFormat="1" applyFont="1" applyFill="1" applyBorder="1" applyAlignment="1" applyProtection="1">
      <alignment horizontal="right" vertical="center" wrapText="1"/>
    </xf>
    <xf numFmtId="169" fontId="24" fillId="0" borderId="0" xfId="1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169" fontId="3" fillId="6" borderId="70" xfId="10" applyNumberFormat="1" applyFont="1" applyFill="1" applyBorder="1" applyAlignment="1" applyProtection="1">
      <alignment horizontal="right" vertical="center" wrapText="1"/>
    </xf>
    <xf numFmtId="169" fontId="3" fillId="6" borderId="49" xfId="10" applyNumberFormat="1" applyFont="1" applyFill="1" applyBorder="1" applyAlignment="1" applyProtection="1">
      <alignment horizontal="right" vertical="center" wrapText="1"/>
    </xf>
    <xf numFmtId="169" fontId="3" fillId="6" borderId="37" xfId="10" applyNumberFormat="1" applyFont="1" applyFill="1" applyBorder="1" applyAlignment="1" applyProtection="1">
      <alignment horizontal="right" vertical="center" wrapText="1"/>
    </xf>
    <xf numFmtId="49" fontId="47" fillId="0" borderId="30" xfId="0" applyNumberFormat="1" applyFont="1" applyBorder="1" applyAlignment="1" applyProtection="1">
      <alignment horizontal="left" vertical="center" wrapText="1"/>
      <protection locked="0"/>
    </xf>
    <xf numFmtId="10" fontId="4" fillId="2" borderId="9" xfId="1" applyNumberFormat="1" applyFont="1" applyFill="1" applyBorder="1" applyAlignment="1">
      <alignment horizontal="center"/>
    </xf>
    <xf numFmtId="167" fontId="23" fillId="0" borderId="24" xfId="1" applyNumberFormat="1" applyFont="1" applyFill="1" applyBorder="1" applyAlignment="1">
      <alignment horizontal="center" vertical="center"/>
    </xf>
    <xf numFmtId="167" fontId="23" fillId="2" borderId="62" xfId="1" applyNumberFormat="1" applyFont="1" applyFill="1" applyBorder="1" applyAlignment="1">
      <alignment horizontal="center" vertical="center"/>
    </xf>
    <xf numFmtId="0" fontId="51" fillId="0" borderId="0" xfId="3" applyFont="1" applyAlignment="1">
      <alignment vertical="center" wrapText="1"/>
    </xf>
    <xf numFmtId="0" fontId="52" fillId="0" borderId="0" xfId="3" applyFont="1" applyAlignment="1">
      <alignment vertical="center" wrapText="1"/>
    </xf>
    <xf numFmtId="0" fontId="3" fillId="0" borderId="0" xfId="3" applyAlignment="1">
      <alignment vertical="center"/>
    </xf>
    <xf numFmtId="0" fontId="51" fillId="0" borderId="0" xfId="3" applyFont="1" applyAlignment="1">
      <alignment vertical="center"/>
    </xf>
    <xf numFmtId="0" fontId="52" fillId="0" borderId="0" xfId="3" applyFont="1" applyAlignment="1">
      <alignment vertical="center"/>
    </xf>
    <xf numFmtId="0" fontId="26" fillId="0" borderId="0" xfId="3" applyFont="1" applyAlignment="1">
      <alignment vertical="center"/>
    </xf>
    <xf numFmtId="0" fontId="53" fillId="0" borderId="0" xfId="3" applyFont="1" applyAlignment="1">
      <alignment vertical="center"/>
    </xf>
    <xf numFmtId="0" fontId="53" fillId="0" borderId="0" xfId="3" applyFont="1" applyAlignment="1">
      <alignment horizontal="center" vertical="center"/>
    </xf>
    <xf numFmtId="0" fontId="3" fillId="0" borderId="0" xfId="3" applyAlignment="1">
      <alignment horizontal="center" vertical="center"/>
    </xf>
    <xf numFmtId="0" fontId="4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>
      <alignment horizontal="left" vertical="center"/>
    </xf>
    <xf numFmtId="0" fontId="53" fillId="0" borderId="0" xfId="3" applyFont="1" applyAlignment="1">
      <alignment horizontal="left" vertical="center" wrapText="1"/>
    </xf>
    <xf numFmtId="0" fontId="53" fillId="0" borderId="0" xfId="3" applyFont="1" applyAlignment="1">
      <alignment horizontal="center" vertical="center" wrapText="1"/>
    </xf>
    <xf numFmtId="0" fontId="53" fillId="12" borderId="1" xfId="3" applyFont="1" applyFill="1" applyBorder="1" applyAlignment="1">
      <alignment vertical="center"/>
    </xf>
    <xf numFmtId="0" fontId="53" fillId="12" borderId="28" xfId="3" applyFont="1" applyFill="1" applyBorder="1" applyAlignment="1">
      <alignment vertical="center"/>
    </xf>
    <xf numFmtId="0" fontId="26" fillId="0" borderId="43" xfId="3" applyFont="1" applyBorder="1" applyAlignment="1">
      <alignment vertical="center"/>
    </xf>
    <xf numFmtId="0" fontId="53" fillId="12" borderId="43" xfId="3" applyFont="1" applyFill="1" applyBorder="1" applyAlignment="1">
      <alignment horizontal="left" vertical="center" wrapText="1"/>
    </xf>
    <xf numFmtId="0" fontId="53" fillId="12" borderId="43" xfId="3" applyFont="1" applyFill="1" applyBorder="1" applyAlignment="1">
      <alignment horizontal="center" vertical="center" wrapText="1"/>
    </xf>
    <xf numFmtId="169" fontId="53" fillId="12" borderId="43" xfId="7" applyNumberFormat="1" applyFont="1" applyFill="1" applyBorder="1" applyAlignment="1">
      <alignment horizontal="center" vertical="center" wrapText="1"/>
    </xf>
    <xf numFmtId="0" fontId="53" fillId="0" borderId="54" xfId="3" applyFont="1" applyBorder="1" applyAlignment="1">
      <alignment vertical="center"/>
    </xf>
    <xf numFmtId="0" fontId="53" fillId="0" borderId="9" xfId="3" applyFont="1" applyBorder="1" applyAlignment="1">
      <alignment horizontal="left" vertical="center" wrapText="1"/>
    </xf>
    <xf numFmtId="0" fontId="53" fillId="0" borderId="19" xfId="3" applyFont="1" applyBorder="1" applyAlignment="1">
      <alignment vertical="center"/>
    </xf>
    <xf numFmtId="0" fontId="55" fillId="0" borderId="9" xfId="3" applyFont="1" applyBorder="1" applyAlignment="1">
      <alignment horizontal="left" vertical="center" wrapText="1"/>
    </xf>
    <xf numFmtId="0" fontId="55" fillId="0" borderId="9" xfId="3" applyFont="1" applyBorder="1" applyAlignment="1">
      <alignment vertical="center" wrapText="1"/>
    </xf>
    <xf numFmtId="0" fontId="55" fillId="0" borderId="0" xfId="3" applyFont="1" applyAlignment="1">
      <alignment horizontal="left" vertical="center" wrapText="1"/>
    </xf>
    <xf numFmtId="0" fontId="55" fillId="0" borderId="0" xfId="3" applyFont="1" applyAlignment="1">
      <alignment vertical="center" wrapText="1"/>
    </xf>
    <xf numFmtId="0" fontId="55" fillId="0" borderId="0" xfId="3" applyFont="1" applyAlignment="1">
      <alignment horizontal="center" vertical="center" wrapText="1"/>
    </xf>
    <xf numFmtId="10" fontId="55" fillId="0" borderId="0" xfId="13" applyNumberFormat="1" applyFont="1" applyFill="1" applyBorder="1" applyAlignment="1">
      <alignment horizontal="right" vertical="center" wrapText="1"/>
    </xf>
    <xf numFmtId="0" fontId="55" fillId="0" borderId="0" xfId="3" applyFont="1" applyAlignment="1">
      <alignment horizontal="left" vertical="center"/>
    </xf>
    <xf numFmtId="169" fontId="53" fillId="0" borderId="0" xfId="7" applyNumberFormat="1" applyFont="1" applyFill="1" applyBorder="1" applyAlignment="1">
      <alignment horizontal="center" vertical="center" wrapText="1"/>
    </xf>
    <xf numFmtId="10" fontId="53" fillId="0" borderId="0" xfId="13" applyNumberFormat="1" applyFont="1" applyFill="1" applyBorder="1" applyAlignment="1">
      <alignment horizontal="center" vertical="center" wrapText="1"/>
    </xf>
    <xf numFmtId="0" fontId="26" fillId="0" borderId="7" xfId="3" applyFont="1" applyBorder="1" applyAlignment="1">
      <alignment vertical="center"/>
    </xf>
    <xf numFmtId="0" fontId="53" fillId="12" borderId="7" xfId="3" applyFont="1" applyFill="1" applyBorder="1" applyAlignment="1">
      <alignment horizontal="left" vertical="center" wrapText="1"/>
    </xf>
    <xf numFmtId="0" fontId="53" fillId="12" borderId="7" xfId="3" applyFont="1" applyFill="1" applyBorder="1" applyAlignment="1">
      <alignment horizontal="center" vertical="center" wrapText="1"/>
    </xf>
    <xf numFmtId="0" fontId="53" fillId="0" borderId="9" xfId="3" applyFont="1" applyBorder="1" applyAlignment="1">
      <alignment horizontal="left" vertical="center" wrapText="1" readingOrder="1"/>
    </xf>
    <xf numFmtId="0" fontId="53" fillId="0" borderId="9" xfId="3" applyFont="1" applyBorder="1" applyAlignment="1">
      <alignment horizontal="center" vertical="center" wrapText="1" readingOrder="1"/>
    </xf>
    <xf numFmtId="0" fontId="53" fillId="0" borderId="9" xfId="3" applyFont="1" applyBorder="1" applyAlignment="1">
      <alignment horizontal="center" vertical="center" wrapText="1"/>
    </xf>
    <xf numFmtId="0" fontId="53" fillId="0" borderId="64" xfId="3" applyFont="1" applyBorder="1" applyAlignment="1">
      <alignment vertical="center"/>
    </xf>
    <xf numFmtId="0" fontId="53" fillId="0" borderId="34" xfId="3" applyFont="1" applyBorder="1" applyAlignment="1">
      <alignment vertical="center"/>
    </xf>
    <xf numFmtId="0" fontId="53" fillId="0" borderId="35" xfId="3" applyFont="1" applyBorder="1" applyAlignment="1">
      <alignment horizontal="left" vertical="center" wrapText="1" readingOrder="1"/>
    </xf>
    <xf numFmtId="0" fontId="53" fillId="0" borderId="35" xfId="3" applyFont="1" applyBorder="1" applyAlignment="1">
      <alignment horizontal="left" vertical="center" wrapText="1"/>
    </xf>
    <xf numFmtId="0" fontId="53" fillId="0" borderId="35" xfId="3" applyFont="1" applyBorder="1" applyAlignment="1">
      <alignment horizontal="center" vertical="center" wrapText="1"/>
    </xf>
    <xf numFmtId="0" fontId="53" fillId="0" borderId="0" xfId="3" applyFont="1" applyAlignment="1">
      <alignment horizontal="left" vertical="center" wrapText="1" readingOrder="1"/>
    </xf>
    <xf numFmtId="0" fontId="53" fillId="0" borderId="0" xfId="3" applyFont="1" applyAlignment="1">
      <alignment horizontal="center" vertical="center" wrapText="1" readingOrder="1"/>
    </xf>
    <xf numFmtId="10" fontId="53" fillId="0" borderId="0" xfId="3" applyNumberFormat="1" applyFont="1" applyAlignment="1">
      <alignment horizontal="center" vertical="center" wrapText="1" readingOrder="1"/>
    </xf>
    <xf numFmtId="17" fontId="53" fillId="0" borderId="0" xfId="3" applyNumberFormat="1" applyFont="1" applyAlignment="1">
      <alignment horizontal="left" vertical="center" wrapText="1"/>
    </xf>
    <xf numFmtId="0" fontId="53" fillId="0" borderId="0" xfId="3" applyFont="1" applyAlignment="1">
      <alignment vertical="top"/>
    </xf>
    <xf numFmtId="0" fontId="55" fillId="0" borderId="0" xfId="3" applyFont="1" applyAlignment="1">
      <alignment horizontal="left" vertical="top" wrapText="1"/>
    </xf>
    <xf numFmtId="0" fontId="55" fillId="0" borderId="0" xfId="3" applyFont="1" applyAlignment="1">
      <alignment horizontal="center" vertical="top" wrapText="1"/>
    </xf>
    <xf numFmtId="0" fontId="53" fillId="12" borderId="23" xfId="3" applyFont="1" applyFill="1" applyBorder="1" applyAlignment="1">
      <alignment horizontal="center" vertical="center" wrapText="1"/>
    </xf>
    <xf numFmtId="0" fontId="53" fillId="0" borderId="29" xfId="3" applyFont="1" applyBorder="1" applyAlignment="1">
      <alignment vertical="center"/>
    </xf>
    <xf numFmtId="0" fontId="53" fillId="0" borderId="30" xfId="3" applyFont="1" applyBorder="1" applyAlignment="1">
      <alignment vertical="center"/>
    </xf>
    <xf numFmtId="166" fontId="53" fillId="0" borderId="9" xfId="7" applyFont="1" applyFill="1" applyBorder="1" applyAlignment="1">
      <alignment horizontal="center" vertical="center" wrapText="1" readingOrder="1"/>
    </xf>
    <xf numFmtId="166" fontId="53" fillId="0" borderId="35" xfId="7" applyFont="1" applyFill="1" applyBorder="1" applyAlignment="1">
      <alignment horizontal="center" vertical="center" wrapText="1" readingOrder="1"/>
    </xf>
    <xf numFmtId="0" fontId="26" fillId="0" borderId="1" xfId="3" applyFont="1" applyBorder="1" applyAlignment="1">
      <alignment horizontal="right" vertical="center" wrapText="1"/>
    </xf>
    <xf numFmtId="0" fontId="19" fillId="2" borderId="17" xfId="25" applyFont="1" applyFill="1" applyBorder="1" applyAlignment="1">
      <alignment horizontal="center" vertical="center" wrapText="1"/>
    </xf>
    <xf numFmtId="0" fontId="19" fillId="2" borderId="9" xfId="25" applyFont="1" applyFill="1" applyBorder="1" applyAlignment="1">
      <alignment horizontal="left" vertical="center" wrapText="1"/>
    </xf>
    <xf numFmtId="166" fontId="3" fillId="0" borderId="0" xfId="26" applyFont="1" applyAlignment="1">
      <alignment vertical="center"/>
    </xf>
    <xf numFmtId="0" fontId="19" fillId="2" borderId="9" xfId="25" applyFont="1" applyFill="1" applyBorder="1" applyAlignment="1">
      <alignment vertical="center" wrapText="1"/>
    </xf>
    <xf numFmtId="0" fontId="55" fillId="0" borderId="35" xfId="3" applyFont="1" applyBorder="1" applyAlignment="1">
      <alignment vertical="center" wrapText="1"/>
    </xf>
    <xf numFmtId="166" fontId="55" fillId="0" borderId="0" xfId="26" applyFont="1" applyFill="1" applyBorder="1" applyAlignment="1">
      <alignment horizontal="center" vertical="center" wrapText="1" readingOrder="1"/>
    </xf>
    <xf numFmtId="169" fontId="53" fillId="12" borderId="41" xfId="7" applyNumberFormat="1" applyFont="1" applyFill="1" applyBorder="1" applyAlignment="1">
      <alignment horizontal="center" vertical="center" wrapText="1"/>
    </xf>
    <xf numFmtId="166" fontId="53" fillId="0" borderId="9" xfId="26" applyFont="1" applyFill="1" applyBorder="1" applyAlignment="1">
      <alignment horizontal="center" vertical="center" wrapText="1" readingOrder="1"/>
    </xf>
    <xf numFmtId="0" fontId="53" fillId="0" borderId="24" xfId="3" applyFont="1" applyBorder="1" applyAlignment="1">
      <alignment horizontal="center" vertical="center" wrapText="1" readingOrder="1"/>
    </xf>
    <xf numFmtId="0" fontId="53" fillId="0" borderId="24" xfId="3" applyFont="1" applyBorder="1" applyAlignment="1">
      <alignment horizontal="center" vertical="center" wrapText="1"/>
    </xf>
    <xf numFmtId="166" fontId="53" fillId="0" borderId="35" xfId="26" applyFont="1" applyFill="1" applyBorder="1" applyAlignment="1">
      <alignment horizontal="center" vertical="center" wrapText="1" readingOrder="1"/>
    </xf>
    <xf numFmtId="0" fontId="53" fillId="0" borderId="68" xfId="3" applyFont="1" applyBorder="1" applyAlignment="1">
      <alignment horizontal="center" vertical="center" wrapText="1"/>
    </xf>
    <xf numFmtId="2" fontId="53" fillId="0" borderId="35" xfId="26" applyNumberFormat="1" applyFont="1" applyFill="1" applyBorder="1" applyAlignment="1">
      <alignment horizontal="right" vertical="center" wrapText="1" readingOrder="1"/>
    </xf>
    <xf numFmtId="0" fontId="53" fillId="0" borderId="4" xfId="3" applyFont="1" applyBorder="1" applyAlignment="1">
      <alignment vertical="center"/>
    </xf>
    <xf numFmtId="0" fontId="53" fillId="0" borderId="5" xfId="3" applyFont="1" applyBorder="1" applyAlignment="1">
      <alignment vertical="center"/>
    </xf>
    <xf numFmtId="0" fontId="47" fillId="0" borderId="54" xfId="0" applyFont="1" applyBorder="1" applyAlignment="1">
      <alignment horizontal="center" vertical="center" wrapText="1"/>
    </xf>
    <xf numFmtId="49" fontId="48" fillId="8" borderId="9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70" xfId="3" applyFont="1" applyBorder="1" applyAlignment="1">
      <alignment horizontal="center" vertical="center"/>
    </xf>
    <xf numFmtId="49" fontId="47" fillId="0" borderId="49" xfId="0" applyNumberFormat="1" applyFont="1" applyBorder="1" applyAlignment="1" applyProtection="1">
      <alignment horizontal="left" vertical="center" wrapText="1"/>
      <protection locked="0"/>
    </xf>
    <xf numFmtId="1" fontId="47" fillId="8" borderId="54" xfId="0" applyNumberFormat="1" applyFont="1" applyFill="1" applyBorder="1" applyAlignment="1">
      <alignment horizontal="center" vertical="center" wrapText="1"/>
    </xf>
    <xf numFmtId="49" fontId="22" fillId="8" borderId="54" xfId="0" applyNumberFormat="1" applyFont="1" applyFill="1" applyBorder="1" applyAlignment="1">
      <alignment horizontal="center" vertical="center" wrapText="1"/>
    </xf>
    <xf numFmtId="49" fontId="24" fillId="8" borderId="18" xfId="0" applyNumberFormat="1" applyFont="1" applyFill="1" applyBorder="1" applyAlignment="1" applyProtection="1">
      <alignment horizontal="left" vertical="center" wrapText="1"/>
      <protection locked="0"/>
    </xf>
    <xf numFmtId="49" fontId="47" fillId="8" borderId="19" xfId="0" applyNumberFormat="1" applyFont="1" applyFill="1" applyBorder="1" applyAlignment="1" applyProtection="1">
      <alignment horizontal="center" vertical="center" wrapText="1"/>
      <protection locked="0"/>
    </xf>
    <xf numFmtId="49" fontId="47" fillId="8" borderId="9" xfId="0" applyNumberFormat="1" applyFont="1" applyFill="1" applyBorder="1" applyAlignment="1" applyProtection="1">
      <alignment horizontal="center" vertical="center" wrapText="1"/>
      <protection locked="0"/>
    </xf>
    <xf numFmtId="2" fontId="47" fillId="8" borderId="9" xfId="0" applyNumberFormat="1" applyFont="1" applyFill="1" applyBorder="1" applyAlignment="1" applyProtection="1">
      <alignment horizontal="center" vertical="center" wrapText="1"/>
      <protection locked="0"/>
    </xf>
    <xf numFmtId="2" fontId="47" fillId="8" borderId="9" xfId="0" applyNumberFormat="1" applyFont="1" applyFill="1" applyBorder="1" applyAlignment="1" applyProtection="1">
      <alignment horizontal="right" vertical="center" wrapText="1"/>
      <protection locked="0"/>
    </xf>
    <xf numFmtId="165" fontId="47" fillId="8" borderId="24" xfId="8" applyFont="1" applyFill="1" applyBorder="1" applyAlignment="1" applyProtection="1">
      <alignment horizontal="center" vertical="center" wrapText="1"/>
      <protection locked="0"/>
    </xf>
    <xf numFmtId="2" fontId="53" fillId="0" borderId="17" xfId="14" applyNumberFormat="1" applyFont="1" applyBorder="1" applyAlignment="1">
      <alignment horizontal="center" vertical="center" wrapText="1" readingOrder="1"/>
    </xf>
    <xf numFmtId="2" fontId="53" fillId="0" borderId="35" xfId="14" applyNumberFormat="1" applyFont="1" applyBorder="1" applyAlignment="1">
      <alignment horizontal="center" vertical="center" wrapText="1" readingOrder="1"/>
    </xf>
    <xf numFmtId="2" fontId="53" fillId="0" borderId="24" xfId="14" applyNumberFormat="1" applyFont="1" applyBorder="1" applyAlignment="1">
      <alignment horizontal="center" vertical="center" wrapText="1" readingOrder="1"/>
    </xf>
    <xf numFmtId="2" fontId="53" fillId="0" borderId="68" xfId="14" applyNumberFormat="1" applyFont="1" applyBorder="1" applyAlignment="1">
      <alignment horizontal="center" vertical="center" wrapText="1" readingOrder="1"/>
    </xf>
    <xf numFmtId="2" fontId="53" fillId="0" borderId="9" xfId="3" applyNumberFormat="1" applyFont="1" applyBorder="1" applyAlignment="1">
      <alignment horizontal="center" vertical="center" wrapText="1" readingOrder="1"/>
    </xf>
    <xf numFmtId="2" fontId="53" fillId="0" borderId="35" xfId="3" applyNumberFormat="1" applyFont="1" applyBorder="1" applyAlignment="1">
      <alignment horizontal="center" vertical="center" wrapText="1" readingOrder="1"/>
    </xf>
    <xf numFmtId="2" fontId="53" fillId="0" borderId="24" xfId="3" applyNumberFormat="1" applyFont="1" applyBorder="1" applyAlignment="1">
      <alignment horizontal="center" vertical="center" wrapText="1" readingOrder="1"/>
    </xf>
    <xf numFmtId="2" fontId="53" fillId="0" borderId="68" xfId="3" applyNumberFormat="1" applyFont="1" applyBorder="1" applyAlignment="1">
      <alignment horizontal="center" vertical="center" wrapText="1" readingOrder="1"/>
    </xf>
    <xf numFmtId="0" fontId="53" fillId="12" borderId="15" xfId="3" applyFont="1" applyFill="1" applyBorder="1" applyAlignment="1">
      <alignment vertical="center"/>
    </xf>
    <xf numFmtId="0" fontId="53" fillId="12" borderId="65" xfId="3" applyFont="1" applyFill="1" applyBorder="1" applyAlignment="1">
      <alignment vertical="center"/>
    </xf>
    <xf numFmtId="0" fontId="26" fillId="0" borderId="26" xfId="3" applyFont="1" applyBorder="1" applyAlignment="1">
      <alignment vertical="center"/>
    </xf>
    <xf numFmtId="0" fontId="53" fillId="12" borderId="26" xfId="3" applyFont="1" applyFill="1" applyBorder="1" applyAlignment="1">
      <alignment horizontal="left" vertical="center" wrapText="1"/>
    </xf>
    <xf numFmtId="0" fontId="53" fillId="12" borderId="26" xfId="3" applyFont="1" applyFill="1" applyBorder="1" applyAlignment="1">
      <alignment horizontal="center" vertical="center" wrapText="1"/>
    </xf>
    <xf numFmtId="169" fontId="53" fillId="12" borderId="26" xfId="7" applyNumberFormat="1" applyFont="1" applyFill="1" applyBorder="1" applyAlignment="1">
      <alignment horizontal="center" vertical="center" wrapText="1"/>
    </xf>
    <xf numFmtId="10" fontId="53" fillId="12" borderId="38" xfId="13" applyNumberFormat="1" applyFont="1" applyFill="1" applyBorder="1" applyAlignment="1">
      <alignment horizontal="center" vertical="center" wrapText="1"/>
    </xf>
    <xf numFmtId="0" fontId="26" fillId="0" borderId="2" xfId="3" applyFont="1" applyBorder="1" applyAlignment="1">
      <alignment vertical="center" wrapText="1"/>
    </xf>
    <xf numFmtId="0" fontId="26" fillId="0" borderId="7" xfId="3" applyFont="1" applyBorder="1" applyAlignment="1">
      <alignment horizontal="center" vertical="center" wrapText="1"/>
    </xf>
    <xf numFmtId="0" fontId="26" fillId="0" borderId="23" xfId="3" applyFont="1" applyBorder="1" applyAlignment="1">
      <alignment horizontal="center" vertical="center" wrapText="1"/>
    </xf>
    <xf numFmtId="0" fontId="53" fillId="0" borderId="18" xfId="3" applyFont="1" applyBorder="1" applyAlignment="1">
      <alignment vertical="center"/>
    </xf>
    <xf numFmtId="49" fontId="3" fillId="0" borderId="9" xfId="25" applyNumberFormat="1" applyFont="1" applyBorder="1" applyAlignment="1" applyProtection="1">
      <alignment horizontal="left" vertical="center" wrapText="1"/>
      <protection locked="0"/>
    </xf>
    <xf numFmtId="49" fontId="3" fillId="0" borderId="9" xfId="25" applyNumberFormat="1" applyFont="1" applyBorder="1" applyAlignment="1" applyProtection="1">
      <alignment horizontal="center" vertical="center" wrapText="1"/>
      <protection locked="0"/>
    </xf>
    <xf numFmtId="2" fontId="3" fillId="0" borderId="9" xfId="25" applyNumberFormat="1" applyFont="1" applyBorder="1" applyAlignment="1" applyProtection="1">
      <alignment horizontal="center" vertical="center" wrapText="1"/>
      <protection locked="0"/>
    </xf>
    <xf numFmtId="165" fontId="3" fillId="0" borderId="9" xfId="8" applyFont="1" applyFill="1" applyBorder="1" applyAlignment="1" applyProtection="1">
      <alignment horizontal="center" vertical="center" wrapText="1"/>
      <protection locked="0"/>
    </xf>
    <xf numFmtId="2" fontId="3" fillId="0" borderId="9" xfId="19" applyNumberFormat="1" applyFont="1" applyFill="1" applyBorder="1" applyAlignment="1" applyProtection="1">
      <alignment horizontal="center" vertical="center" wrapText="1"/>
      <protection locked="0"/>
    </xf>
    <xf numFmtId="164" fontId="3" fillId="0" borderId="24" xfId="1" applyNumberFormat="1" applyFont="1" applyFill="1" applyBorder="1" applyAlignment="1" applyProtection="1">
      <alignment horizontal="center" vertical="center" wrapText="1"/>
      <protection locked="0"/>
    </xf>
    <xf numFmtId="9" fontId="3" fillId="0" borderId="9" xfId="13" applyFont="1" applyFill="1" applyBorder="1" applyAlignment="1" applyProtection="1">
      <alignment horizontal="left" vertical="center" wrapText="1"/>
      <protection locked="0"/>
    </xf>
    <xf numFmtId="0" fontId="53" fillId="0" borderId="33" xfId="3" applyFont="1" applyBorder="1" applyAlignment="1">
      <alignment vertical="center"/>
    </xf>
    <xf numFmtId="49" fontId="3" fillId="0" borderId="35" xfId="25" applyNumberFormat="1" applyFont="1" applyBorder="1" applyAlignment="1" applyProtection="1">
      <alignment horizontal="left" vertical="center" wrapText="1"/>
      <protection locked="0"/>
    </xf>
    <xf numFmtId="49" fontId="3" fillId="0" borderId="35" xfId="25" applyNumberFormat="1" applyFont="1" applyBorder="1" applyAlignment="1" applyProtection="1">
      <alignment horizontal="center" vertical="center" wrapText="1"/>
      <protection locked="0"/>
    </xf>
    <xf numFmtId="2" fontId="3" fillId="0" borderId="35" xfId="25" applyNumberFormat="1" applyFont="1" applyBorder="1" applyAlignment="1" applyProtection="1">
      <alignment horizontal="center" vertical="center" wrapText="1"/>
      <protection locked="0"/>
    </xf>
    <xf numFmtId="165" fontId="3" fillId="0" borderId="35" xfId="8" applyFont="1" applyFill="1" applyBorder="1" applyAlignment="1" applyProtection="1">
      <alignment horizontal="center" vertical="center" wrapText="1"/>
      <protection locked="0"/>
    </xf>
    <xf numFmtId="2" fontId="3" fillId="0" borderId="35" xfId="19" applyNumberFormat="1" applyFont="1" applyFill="1" applyBorder="1" applyAlignment="1" applyProtection="1">
      <alignment horizontal="center" vertical="center" wrapText="1"/>
      <protection locked="0"/>
    </xf>
    <xf numFmtId="164" fontId="3" fillId="0" borderId="68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2" xfId="3" applyFont="1" applyBorder="1" applyAlignment="1">
      <alignment horizontal="center" vertical="center"/>
    </xf>
    <xf numFmtId="0" fontId="26" fillId="0" borderId="9" xfId="3" applyFont="1" applyBorder="1" applyAlignment="1">
      <alignment vertical="center"/>
    </xf>
    <xf numFmtId="0" fontId="53" fillId="12" borderId="9" xfId="3" applyFont="1" applyFill="1" applyBorder="1" applyAlignment="1">
      <alignment horizontal="left" vertical="center" wrapText="1"/>
    </xf>
    <xf numFmtId="0" fontId="53" fillId="12" borderId="9" xfId="3" applyFont="1" applyFill="1" applyBorder="1" applyAlignment="1">
      <alignment horizontal="center" vertical="center" wrapText="1"/>
    </xf>
    <xf numFmtId="169" fontId="53" fillId="12" borderId="9" xfId="7" applyNumberFormat="1" applyFont="1" applyFill="1" applyBorder="1" applyAlignment="1">
      <alignment horizontal="center" vertical="center" wrapText="1"/>
    </xf>
    <xf numFmtId="10" fontId="53" fillId="12" borderId="9" xfId="13" applyNumberFormat="1" applyFont="1" applyFill="1" applyBorder="1" applyAlignment="1">
      <alignment horizontal="center" vertical="center" wrapText="1"/>
    </xf>
    <xf numFmtId="10" fontId="53" fillId="12" borderId="24" xfId="13" applyNumberFormat="1" applyFont="1" applyFill="1" applyBorder="1" applyAlignment="1">
      <alignment horizontal="center" vertical="center" wrapText="1"/>
    </xf>
    <xf numFmtId="9" fontId="3" fillId="0" borderId="9" xfId="13" applyFont="1" applyFill="1" applyBorder="1" applyAlignment="1" applyProtection="1">
      <alignment horizontal="center" vertical="center" wrapText="1"/>
      <protection locked="0"/>
    </xf>
    <xf numFmtId="9" fontId="3" fillId="0" borderId="24" xfId="13" applyFont="1" applyFill="1" applyBorder="1" applyAlignment="1" applyProtection="1">
      <alignment horizontal="center" vertical="center" wrapText="1"/>
      <protection locked="0"/>
    </xf>
    <xf numFmtId="49" fontId="22" fillId="0" borderId="9" xfId="25" applyNumberFormat="1" applyFont="1" applyBorder="1" applyAlignment="1" applyProtection="1">
      <alignment horizontal="left" vertical="center" wrapText="1"/>
      <protection locked="0"/>
    </xf>
    <xf numFmtId="0" fontId="19" fillId="5" borderId="9" xfId="25" applyFont="1" applyFill="1" applyBorder="1" applyAlignment="1">
      <alignment vertical="center" wrapText="1"/>
    </xf>
    <xf numFmtId="0" fontId="51" fillId="0" borderId="0" xfId="3" applyFont="1" applyAlignment="1">
      <alignment horizontal="center" vertical="center" wrapText="1"/>
    </xf>
    <xf numFmtId="0" fontId="51" fillId="0" borderId="0" xfId="3" applyFont="1" applyAlignment="1">
      <alignment horizontal="center" vertical="center"/>
    </xf>
    <xf numFmtId="0" fontId="53" fillId="12" borderId="52" xfId="3" applyFont="1" applyFill="1" applyBorder="1" applyAlignment="1">
      <alignment horizontal="center" vertical="center"/>
    </xf>
    <xf numFmtId="0" fontId="53" fillId="12" borderId="42" xfId="3" applyFont="1" applyFill="1" applyBorder="1" applyAlignment="1">
      <alignment horizontal="center" vertical="center"/>
    </xf>
    <xf numFmtId="0" fontId="26" fillId="6" borderId="3" xfId="3" applyFont="1" applyFill="1" applyBorder="1" applyAlignment="1">
      <alignment horizontal="center" vertical="center"/>
    </xf>
    <xf numFmtId="0" fontId="26" fillId="6" borderId="46" xfId="3" applyFont="1" applyFill="1" applyBorder="1" applyAlignment="1">
      <alignment horizontal="center" vertical="center"/>
    </xf>
    <xf numFmtId="0" fontId="26" fillId="6" borderId="9" xfId="3" applyFont="1" applyFill="1" applyBorder="1" applyAlignment="1">
      <alignment horizontal="center" vertical="center" wrapText="1"/>
    </xf>
    <xf numFmtId="0" fontId="26" fillId="6" borderId="11" xfId="3" applyFont="1" applyFill="1" applyBorder="1" applyAlignment="1">
      <alignment horizontal="center" vertical="center"/>
    </xf>
    <xf numFmtId="0" fontId="26" fillId="6" borderId="71" xfId="3" applyFont="1" applyFill="1" applyBorder="1" applyAlignment="1">
      <alignment horizontal="center" vertical="center"/>
    </xf>
    <xf numFmtId="0" fontId="26" fillId="6" borderId="24" xfId="3" applyFont="1" applyFill="1" applyBorder="1" applyAlignment="1">
      <alignment horizontal="center" vertical="center" wrapText="1"/>
    </xf>
    <xf numFmtId="0" fontId="55" fillId="0" borderId="0" xfId="3" applyFont="1" applyAlignment="1">
      <alignment horizontal="left" vertical="top" wrapText="1"/>
    </xf>
    <xf numFmtId="0" fontId="26" fillId="6" borderId="1" xfId="3" applyFont="1" applyFill="1" applyBorder="1" applyAlignment="1">
      <alignment horizontal="center" vertical="center"/>
    </xf>
    <xf numFmtId="0" fontId="26" fillId="6" borderId="28" xfId="3" applyFont="1" applyFill="1" applyBorder="1" applyAlignment="1">
      <alignment horizontal="center" vertical="center"/>
    </xf>
    <xf numFmtId="0" fontId="26" fillId="6" borderId="29" xfId="3" applyFont="1" applyFill="1" applyBorder="1" applyAlignment="1">
      <alignment horizontal="center" vertical="center"/>
    </xf>
    <xf numFmtId="0" fontId="26" fillId="6" borderId="31" xfId="3" applyFont="1" applyFill="1" applyBorder="1" applyAlignment="1">
      <alignment horizontal="center" vertical="center"/>
    </xf>
    <xf numFmtId="0" fontId="26" fillId="6" borderId="7" xfId="3" applyFont="1" applyFill="1" applyBorder="1" applyAlignment="1">
      <alignment horizontal="center" vertical="center"/>
    </xf>
    <xf numFmtId="0" fontId="26" fillId="6" borderId="9" xfId="3" applyFont="1" applyFill="1" applyBorder="1" applyAlignment="1">
      <alignment horizontal="center" vertical="center"/>
    </xf>
    <xf numFmtId="0" fontId="26" fillId="6" borderId="7" xfId="3" applyFont="1" applyFill="1" applyBorder="1" applyAlignment="1">
      <alignment horizontal="center" vertical="center" wrapText="1"/>
    </xf>
    <xf numFmtId="0" fontId="26" fillId="6" borderId="23" xfId="3" applyFont="1" applyFill="1" applyBorder="1" applyAlignment="1">
      <alignment horizontal="center" vertical="center" wrapText="1"/>
    </xf>
    <xf numFmtId="0" fontId="26" fillId="6" borderId="24" xfId="3" applyFont="1" applyFill="1" applyBorder="1" applyAlignment="1">
      <alignment horizontal="center" vertical="center"/>
    </xf>
    <xf numFmtId="0" fontId="55" fillId="0" borderId="0" xfId="3" applyFont="1" applyAlignment="1">
      <alignment horizontal="left" vertical="center" wrapText="1"/>
    </xf>
    <xf numFmtId="0" fontId="26" fillId="6" borderId="3" xfId="3" applyFont="1" applyFill="1" applyBorder="1" applyAlignment="1">
      <alignment horizontal="center" vertical="center" wrapText="1"/>
    </xf>
    <xf numFmtId="0" fontId="26" fillId="6" borderId="46" xfId="3" applyFont="1" applyFill="1" applyBorder="1" applyAlignment="1">
      <alignment horizontal="center" vertical="center" wrapText="1"/>
    </xf>
    <xf numFmtId="0" fontId="26" fillId="6" borderId="29" xfId="3" applyFont="1" applyFill="1" applyBorder="1" applyAlignment="1">
      <alignment horizontal="center" vertical="center" wrapText="1"/>
    </xf>
    <xf numFmtId="0" fontId="26" fillId="6" borderId="31" xfId="3" applyFont="1" applyFill="1" applyBorder="1" applyAlignment="1">
      <alignment horizontal="center" vertical="center" wrapText="1"/>
    </xf>
    <xf numFmtId="0" fontId="26" fillId="6" borderId="49" xfId="3" applyFont="1" applyFill="1" applyBorder="1" applyAlignment="1">
      <alignment horizontal="center" vertical="center" wrapText="1"/>
    </xf>
    <xf numFmtId="0" fontId="26" fillId="6" borderId="37" xfId="3" applyFont="1" applyFill="1" applyBorder="1" applyAlignment="1">
      <alignment horizontal="center" vertical="center" wrapText="1"/>
    </xf>
    <xf numFmtId="0" fontId="28" fillId="2" borderId="0" xfId="12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72" fontId="10" fillId="2" borderId="3" xfId="0" applyNumberFormat="1" applyFont="1" applyFill="1" applyBorder="1" applyAlignment="1">
      <alignment horizontal="left" vertical="center"/>
    </xf>
    <xf numFmtId="172" fontId="10" fillId="2" borderId="0" xfId="0" applyNumberFormat="1" applyFont="1" applyFill="1" applyAlignment="1">
      <alignment horizontal="left" vertical="center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23" fillId="2" borderId="15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172" fontId="10" fillId="2" borderId="1" xfId="0" applyNumberFormat="1" applyFont="1" applyFill="1" applyBorder="1" applyAlignment="1">
      <alignment horizontal="left" vertical="center"/>
    </xf>
    <xf numFmtId="172" fontId="10" fillId="2" borderId="2" xfId="0" applyNumberFormat="1" applyFont="1" applyFill="1" applyBorder="1" applyAlignment="1">
      <alignment horizontal="left" vertical="center"/>
    </xf>
    <xf numFmtId="0" fontId="12" fillId="2" borderId="0" xfId="12" applyFont="1" applyFill="1" applyAlignment="1" applyProtection="1">
      <alignment horizontal="left" vertical="center"/>
      <protection locked="0"/>
    </xf>
    <xf numFmtId="172" fontId="2" fillId="0" borderId="1" xfId="0" applyNumberFormat="1" applyFont="1" applyBorder="1" applyAlignment="1">
      <alignment horizontal="left" vertical="center"/>
    </xf>
    <xf numFmtId="172" fontId="2" fillId="0" borderId="2" xfId="0" applyNumberFormat="1" applyFont="1" applyBorder="1" applyAlignment="1">
      <alignment horizontal="left" vertical="center"/>
    </xf>
    <xf numFmtId="172" fontId="2" fillId="0" borderId="3" xfId="0" applyNumberFormat="1" applyFont="1" applyBorder="1" applyAlignment="1">
      <alignment horizontal="left" vertical="center"/>
    </xf>
    <xf numFmtId="172" fontId="2" fillId="0" borderId="0" xfId="0" applyNumberFormat="1" applyFont="1" applyAlignment="1">
      <alignment horizontal="left" vertical="center"/>
    </xf>
    <xf numFmtId="168" fontId="23" fillId="0" borderId="0" xfId="0" applyNumberFormat="1" applyFont="1" applyAlignment="1">
      <alignment horizontal="left" vertical="center"/>
    </xf>
    <xf numFmtId="168" fontId="3" fillId="0" borderId="17" xfId="0" applyNumberFormat="1" applyFont="1" applyBorder="1" applyAlignment="1" applyProtection="1">
      <alignment horizontal="center" vertical="center"/>
      <protection locked="0"/>
    </xf>
    <xf numFmtId="168" fontId="3" fillId="0" borderId="18" xfId="0" applyNumberFormat="1" applyFont="1" applyBorder="1" applyAlignment="1" applyProtection="1">
      <alignment horizontal="center" vertical="center"/>
      <protection locked="0"/>
    </xf>
    <xf numFmtId="168" fontId="3" fillId="0" borderId="19" xfId="0" applyNumberFormat="1" applyFont="1" applyBorder="1" applyAlignment="1" applyProtection="1">
      <alignment horizontal="center" vertical="center"/>
      <protection locked="0"/>
    </xf>
    <xf numFmtId="49" fontId="26" fillId="0" borderId="0" xfId="0" applyNumberFormat="1" applyFont="1" applyAlignment="1">
      <alignment horizontal="left" vertical="center"/>
    </xf>
    <xf numFmtId="49" fontId="17" fillId="0" borderId="5" xfId="0" applyNumberFormat="1" applyFont="1" applyBorder="1" applyAlignment="1">
      <alignment horizontal="right" vertical="center"/>
    </xf>
    <xf numFmtId="2" fontId="3" fillId="0" borderId="4" xfId="0" quotePrefix="1" applyNumberFormat="1" applyFont="1" applyBorder="1" applyAlignment="1">
      <alignment horizontal="center" vertical="center" wrapText="1"/>
    </xf>
    <xf numFmtId="2" fontId="3" fillId="0" borderId="61" xfId="0" applyNumberFormat="1" applyFont="1" applyBorder="1" applyAlignment="1">
      <alignment horizontal="center" vertical="center" wrapText="1"/>
    </xf>
    <xf numFmtId="2" fontId="3" fillId="0" borderId="33" xfId="0" quotePrefix="1" applyNumberFormat="1" applyFont="1" applyBorder="1" applyAlignment="1">
      <alignment horizontal="center" vertical="center" wrapText="1"/>
    </xf>
    <xf numFmtId="2" fontId="3" fillId="0" borderId="33" xfId="0" applyNumberFormat="1" applyFont="1" applyBorder="1" applyAlignment="1">
      <alignment horizontal="center" vertical="center" wrapText="1"/>
    </xf>
    <xf numFmtId="2" fontId="3" fillId="0" borderId="55" xfId="0" applyNumberFormat="1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168" fontId="22" fillId="0" borderId="43" xfId="0" applyNumberFormat="1" applyFont="1" applyBorder="1" applyAlignment="1">
      <alignment horizontal="center" vertical="center" wrapText="1"/>
    </xf>
    <xf numFmtId="168" fontId="22" fillId="0" borderId="47" xfId="0" applyNumberFormat="1" applyFont="1" applyBorder="1" applyAlignment="1">
      <alignment horizontal="center" vertical="center" wrapText="1"/>
    </xf>
    <xf numFmtId="168" fontId="22" fillId="0" borderId="36" xfId="0" applyNumberFormat="1" applyFont="1" applyBorder="1" applyAlignment="1">
      <alignment horizontal="center" vertical="center" wrapText="1"/>
    </xf>
    <xf numFmtId="168" fontId="22" fillId="0" borderId="59" xfId="0" applyNumberFormat="1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8" fontId="22" fillId="0" borderId="2" xfId="0" applyNumberFormat="1" applyFont="1" applyBorder="1" applyAlignment="1">
      <alignment horizontal="center" wrapText="1"/>
    </xf>
    <xf numFmtId="168" fontId="22" fillId="0" borderId="20" xfId="0" applyNumberFormat="1" applyFont="1" applyBorder="1" applyAlignment="1">
      <alignment horizontal="center" wrapText="1"/>
    </xf>
    <xf numFmtId="168" fontId="22" fillId="0" borderId="30" xfId="0" applyNumberFormat="1" applyFont="1" applyBorder="1" applyAlignment="1">
      <alignment horizontal="center" vertical="center" wrapText="1"/>
    </xf>
    <xf numFmtId="168" fontId="22" fillId="0" borderId="63" xfId="0" applyNumberFormat="1" applyFont="1" applyBorder="1" applyAlignment="1">
      <alignment horizontal="center" vertical="center" wrapText="1"/>
    </xf>
    <xf numFmtId="172" fontId="10" fillId="2" borderId="3" xfId="0" applyNumberFormat="1" applyFont="1" applyFill="1" applyBorder="1" applyAlignment="1" applyProtection="1">
      <alignment horizontal="left" vertical="center"/>
      <protection locked="0"/>
    </xf>
    <xf numFmtId="172" fontId="10" fillId="2" borderId="0" xfId="0" applyNumberFormat="1" applyFont="1" applyFill="1" applyAlignment="1" applyProtection="1">
      <alignment horizontal="left" vertical="center"/>
      <protection locked="0"/>
    </xf>
    <xf numFmtId="168" fontId="22" fillId="0" borderId="17" xfId="0" applyNumberFormat="1" applyFont="1" applyBorder="1" applyAlignment="1" applyProtection="1">
      <alignment horizontal="center" vertical="center"/>
      <protection locked="0"/>
    </xf>
    <xf numFmtId="168" fontId="22" fillId="0" borderId="18" xfId="0" applyNumberFormat="1" applyFont="1" applyBorder="1" applyAlignment="1" applyProtection="1">
      <alignment horizontal="center" vertical="center"/>
      <protection locked="0"/>
    </xf>
    <xf numFmtId="168" fontId="22" fillId="0" borderId="19" xfId="0" applyNumberFormat="1" applyFont="1" applyBorder="1" applyAlignment="1" applyProtection="1">
      <alignment horizontal="center" vertical="center"/>
      <protection locked="0"/>
    </xf>
    <xf numFmtId="0" fontId="8" fillId="2" borderId="0" xfId="12" applyFont="1" applyFill="1" applyAlignment="1" applyProtection="1">
      <alignment horizontal="left" vertical="center"/>
      <protection locked="0"/>
    </xf>
    <xf numFmtId="172" fontId="10" fillId="2" borderId="1" xfId="0" applyNumberFormat="1" applyFont="1" applyFill="1" applyBorder="1" applyAlignment="1" applyProtection="1">
      <alignment horizontal="left" vertical="center"/>
      <protection locked="0"/>
    </xf>
    <xf numFmtId="172" fontId="10" fillId="2" borderId="2" xfId="0" applyNumberFormat="1" applyFont="1" applyFill="1" applyBorder="1" applyAlignment="1" applyProtection="1">
      <alignment horizontal="left" vertical="center"/>
      <protection locked="0"/>
    </xf>
    <xf numFmtId="9" fontId="17" fillId="3" borderId="7" xfId="1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16" fillId="2" borderId="33" xfId="0" applyFont="1" applyFill="1" applyBorder="1" applyAlignment="1">
      <alignment horizontal="left" vertical="center"/>
    </xf>
    <xf numFmtId="0" fontId="16" fillId="2" borderId="34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9" fontId="12" fillId="3" borderId="7" xfId="1" applyFont="1" applyFill="1" applyBorder="1" applyAlignment="1">
      <alignment horizontal="center" vertical="center"/>
    </xf>
    <xf numFmtId="9" fontId="12" fillId="3" borderId="9" xfId="1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left" vertical="center"/>
    </xf>
    <xf numFmtId="0" fontId="14" fillId="3" borderId="12" xfId="0" applyFont="1" applyFill="1" applyBorder="1" applyAlignment="1">
      <alignment horizontal="left" vertical="center"/>
    </xf>
    <xf numFmtId="0" fontId="14" fillId="3" borderId="13" xfId="0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9" fontId="12" fillId="3" borderId="7" xfId="1" applyFont="1" applyFill="1" applyBorder="1" applyAlignment="1">
      <alignment horizontal="center" vertical="center" wrapText="1"/>
    </xf>
    <xf numFmtId="9" fontId="12" fillId="3" borderId="9" xfId="1" applyFont="1" applyFill="1" applyBorder="1" applyAlignment="1">
      <alignment horizontal="center" vertical="center" wrapText="1"/>
    </xf>
    <xf numFmtId="9" fontId="12" fillId="3" borderId="23" xfId="1" applyFont="1" applyFill="1" applyBorder="1" applyAlignment="1">
      <alignment horizontal="center" vertical="center" wrapText="1"/>
    </xf>
    <xf numFmtId="9" fontId="12" fillId="3" borderId="24" xfId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2" borderId="0" xfId="27" applyFont="1" applyFill="1" applyAlignment="1" applyProtection="1">
      <alignment horizontal="left" vertical="center"/>
      <protection locked="0"/>
    </xf>
    <xf numFmtId="0" fontId="16" fillId="2" borderId="0" xfId="27" applyFont="1" applyFill="1" applyAlignment="1" applyProtection="1">
      <alignment horizontal="left" vertical="center"/>
      <protection locked="0"/>
    </xf>
    <xf numFmtId="9" fontId="16" fillId="2" borderId="0" xfId="28" applyFont="1" applyFill="1" applyAlignment="1" applyProtection="1">
      <alignment horizontal="left" vertical="center"/>
      <protection locked="0"/>
    </xf>
    <xf numFmtId="9" fontId="12" fillId="2" borderId="17" xfId="28" applyFont="1" applyFill="1" applyBorder="1" applyAlignment="1" applyProtection="1">
      <alignment horizontal="center" vertical="center"/>
      <protection locked="0"/>
    </xf>
    <xf numFmtId="9" fontId="12" fillId="2" borderId="19" xfId="28" applyFont="1" applyFill="1" applyBorder="1" applyAlignment="1" applyProtection="1">
      <alignment horizontal="center" vertical="center"/>
      <protection locked="0"/>
    </xf>
    <xf numFmtId="0" fontId="56" fillId="2" borderId="0" xfId="27" applyFill="1" applyAlignment="1">
      <alignment vertical="center"/>
    </xf>
    <xf numFmtId="9" fontId="12" fillId="2" borderId="0" xfId="28" applyFont="1" applyFill="1" applyAlignment="1" applyProtection="1">
      <alignment horizontal="right" vertical="center"/>
      <protection locked="0"/>
    </xf>
    <xf numFmtId="0" fontId="12" fillId="2" borderId="0" xfId="27" applyFont="1" applyFill="1" applyAlignment="1">
      <alignment horizontal="left" vertical="center"/>
    </xf>
    <xf numFmtId="9" fontId="16" fillId="2" borderId="0" xfId="28" applyFont="1" applyFill="1" applyBorder="1" applyAlignment="1" applyProtection="1">
      <alignment horizontal="left" vertical="center"/>
      <protection locked="0"/>
    </xf>
    <xf numFmtId="9" fontId="12" fillId="2" borderId="0" xfId="28" applyFont="1" applyFill="1" applyBorder="1" applyAlignment="1" applyProtection="1">
      <alignment horizontal="right" vertical="center"/>
      <protection locked="0"/>
    </xf>
    <xf numFmtId="0" fontId="9" fillId="2" borderId="1" xfId="27" applyFont="1" applyFill="1" applyBorder="1" applyAlignment="1">
      <alignment horizontal="left" vertical="center"/>
    </xf>
    <xf numFmtId="0" fontId="18" fillId="2" borderId="2" xfId="27" applyFont="1" applyFill="1" applyBorder="1" applyAlignment="1" applyProtection="1">
      <alignment horizontal="left" vertical="center"/>
      <protection locked="0"/>
    </xf>
    <xf numFmtId="0" fontId="12" fillId="2" borderId="2" xfId="27" applyFont="1" applyFill="1" applyBorder="1" applyAlignment="1" applyProtection="1">
      <alignment horizontal="center" vertical="center"/>
      <protection locked="0"/>
    </xf>
    <xf numFmtId="0" fontId="10" fillId="2" borderId="2" xfId="27" applyFont="1" applyFill="1" applyBorder="1" applyAlignment="1" applyProtection="1">
      <alignment horizontal="left" vertical="center"/>
      <protection locked="0"/>
    </xf>
    <xf numFmtId="0" fontId="16" fillId="2" borderId="2" xfId="27" applyFont="1" applyFill="1" applyBorder="1" applyAlignment="1" applyProtection="1">
      <alignment horizontal="left" vertical="center"/>
      <protection locked="0"/>
    </xf>
    <xf numFmtId="9" fontId="16" fillId="2" borderId="2" xfId="28" applyFont="1" applyFill="1" applyBorder="1" applyAlignment="1" applyProtection="1">
      <alignment horizontal="left" vertical="center"/>
      <protection locked="0"/>
    </xf>
    <xf numFmtId="9" fontId="16" fillId="2" borderId="20" xfId="28" applyFont="1" applyFill="1" applyBorder="1" applyAlignment="1" applyProtection="1">
      <alignment horizontal="left" vertical="center"/>
      <protection locked="0"/>
    </xf>
    <xf numFmtId="0" fontId="10" fillId="2" borderId="3" xfId="27" applyFont="1" applyFill="1" applyBorder="1" applyAlignment="1">
      <alignment horizontal="left" vertical="center"/>
    </xf>
    <xf numFmtId="0" fontId="10" fillId="2" borderId="0" xfId="27" applyFont="1" applyFill="1" applyAlignment="1">
      <alignment horizontal="left" vertical="center"/>
    </xf>
    <xf numFmtId="0" fontId="12" fillId="2" borderId="0" xfId="27" applyFont="1" applyFill="1" applyAlignment="1" applyProtection="1">
      <alignment horizontal="center" vertical="center"/>
      <protection locked="0"/>
    </xf>
    <xf numFmtId="0" fontId="10" fillId="2" borderId="0" xfId="27" applyFont="1" applyFill="1" applyAlignment="1" applyProtection="1">
      <alignment horizontal="left" vertical="center"/>
      <protection locked="0"/>
    </xf>
    <xf numFmtId="9" fontId="16" fillId="2" borderId="21" xfId="28" applyFont="1" applyFill="1" applyBorder="1" applyAlignment="1" applyProtection="1">
      <alignment horizontal="left" vertical="center"/>
      <protection locked="0"/>
    </xf>
    <xf numFmtId="0" fontId="10" fillId="2" borderId="3" xfId="27" applyFont="1" applyFill="1" applyBorder="1" applyAlignment="1">
      <alignment horizontal="left" vertical="center"/>
    </xf>
    <xf numFmtId="0" fontId="11" fillId="2" borderId="0" xfId="27" applyFont="1" applyFill="1" applyAlignment="1" applyProtection="1">
      <alignment horizontal="left" vertical="center"/>
      <protection locked="0"/>
    </xf>
    <xf numFmtId="0" fontId="16" fillId="2" borderId="4" xfId="27" applyFont="1" applyFill="1" applyBorder="1" applyAlignment="1" applyProtection="1">
      <alignment horizontal="center" vertical="center"/>
      <protection locked="0"/>
    </xf>
    <xf numFmtId="0" fontId="16" fillId="2" borderId="5" xfId="27" applyFont="1" applyFill="1" applyBorder="1" applyAlignment="1" applyProtection="1">
      <alignment horizontal="center" vertical="center"/>
      <protection locked="0"/>
    </xf>
    <xf numFmtId="0" fontId="16" fillId="2" borderId="5" xfId="27" applyFont="1" applyFill="1" applyBorder="1" applyAlignment="1" applyProtection="1">
      <alignment horizontal="center" vertical="center"/>
      <protection locked="0"/>
    </xf>
    <xf numFmtId="9" fontId="16" fillId="2" borderId="5" xfId="28" applyFont="1" applyFill="1" applyBorder="1" applyAlignment="1" applyProtection="1">
      <alignment horizontal="left" vertical="center"/>
      <protection locked="0"/>
    </xf>
    <xf numFmtId="0" fontId="16" fillId="2" borderId="5" xfId="27" applyFont="1" applyFill="1" applyBorder="1" applyAlignment="1" applyProtection="1">
      <alignment horizontal="left" vertical="center"/>
      <protection locked="0"/>
    </xf>
    <xf numFmtId="9" fontId="16" fillId="2" borderId="22" xfId="28" applyFont="1" applyFill="1" applyBorder="1" applyAlignment="1" applyProtection="1">
      <alignment horizontal="left" vertical="center"/>
      <protection locked="0"/>
    </xf>
    <xf numFmtId="0" fontId="12" fillId="3" borderId="39" xfId="27" applyFont="1" applyFill="1" applyBorder="1" applyAlignment="1">
      <alignment horizontal="center" vertical="center" wrapText="1"/>
    </xf>
    <xf numFmtId="0" fontId="12" fillId="3" borderId="40" xfId="27" applyFont="1" applyFill="1" applyBorder="1" applyAlignment="1">
      <alignment horizontal="center" vertical="center" wrapText="1"/>
    </xf>
    <xf numFmtId="0" fontId="12" fillId="3" borderId="28" xfId="27" applyFont="1" applyFill="1" applyBorder="1" applyAlignment="1">
      <alignment horizontal="center" vertical="center" wrapText="1"/>
    </xf>
    <xf numFmtId="0" fontId="12" fillId="3" borderId="41" xfId="27" applyFont="1" applyFill="1" applyBorder="1" applyAlignment="1">
      <alignment horizontal="center" vertical="center" wrapText="1"/>
    </xf>
    <xf numFmtId="0" fontId="12" fillId="3" borderId="42" xfId="27" applyFont="1" applyFill="1" applyBorder="1" applyAlignment="1">
      <alignment horizontal="center" vertical="center" wrapText="1"/>
    </xf>
    <xf numFmtId="9" fontId="12" fillId="3" borderId="43" xfId="28" applyFont="1" applyFill="1" applyBorder="1" applyAlignment="1">
      <alignment horizontal="center" vertical="center"/>
    </xf>
    <xf numFmtId="0" fontId="12" fillId="3" borderId="2" xfId="27" applyFont="1" applyFill="1" applyBorder="1" applyAlignment="1">
      <alignment horizontal="center" vertical="center" wrapText="1"/>
    </xf>
    <xf numFmtId="0" fontId="12" fillId="3" borderId="20" xfId="27" applyFont="1" applyFill="1" applyBorder="1" applyAlignment="1">
      <alignment horizontal="center" vertical="center" wrapText="1"/>
    </xf>
    <xf numFmtId="0" fontId="12" fillId="3" borderId="44" xfId="27" applyFont="1" applyFill="1" applyBorder="1" applyAlignment="1">
      <alignment horizontal="center" vertical="center" wrapText="1"/>
    </xf>
    <xf numFmtId="0" fontId="12" fillId="3" borderId="45" xfId="27" applyFont="1" applyFill="1" applyBorder="1" applyAlignment="1">
      <alignment horizontal="center" vertical="center" wrapText="1"/>
    </xf>
    <xf numFmtId="0" fontId="12" fillId="3" borderId="46" xfId="27" applyFont="1" applyFill="1" applyBorder="1" applyAlignment="1">
      <alignment horizontal="center" vertical="center" wrapText="1"/>
    </xf>
    <xf numFmtId="0" fontId="12" fillId="3" borderId="47" xfId="27" applyFont="1" applyFill="1" applyBorder="1" applyAlignment="1">
      <alignment horizontal="center" vertical="center" wrapText="1"/>
    </xf>
    <xf numFmtId="9" fontId="12" fillId="3" borderId="47" xfId="28" applyFont="1" applyFill="1" applyBorder="1" applyAlignment="1">
      <alignment horizontal="center" vertical="center"/>
    </xf>
    <xf numFmtId="0" fontId="12" fillId="3" borderId="9" xfId="27" applyFont="1" applyFill="1" applyBorder="1" applyAlignment="1">
      <alignment horizontal="center" vertical="center" wrapText="1"/>
    </xf>
    <xf numFmtId="9" fontId="12" fillId="3" borderId="18" xfId="28" applyFont="1" applyFill="1" applyBorder="1" applyAlignment="1">
      <alignment horizontal="center" vertical="center"/>
    </xf>
    <xf numFmtId="9" fontId="12" fillId="3" borderId="50" xfId="28" applyFont="1" applyFill="1" applyBorder="1" applyAlignment="1">
      <alignment horizontal="center" vertical="center"/>
    </xf>
    <xf numFmtId="0" fontId="12" fillId="3" borderId="48" xfId="27" applyFont="1" applyFill="1" applyBorder="1" applyAlignment="1">
      <alignment horizontal="center" vertical="center" wrapText="1"/>
    </xf>
    <xf numFmtId="0" fontId="12" fillId="3" borderId="14" xfId="27" applyFont="1" applyFill="1" applyBorder="1" applyAlignment="1">
      <alignment horizontal="center" vertical="center" wrapText="1"/>
    </xf>
    <xf numFmtId="9" fontId="20" fillId="3" borderId="13" xfId="28" applyFont="1" applyFill="1" applyBorder="1" applyAlignment="1">
      <alignment horizontal="center" vertical="center"/>
    </xf>
    <xf numFmtId="9" fontId="20" fillId="3" borderId="72" xfId="28" applyFont="1" applyFill="1" applyBorder="1" applyAlignment="1">
      <alignment horizontal="center" vertical="center"/>
    </xf>
    <xf numFmtId="0" fontId="19" fillId="6" borderId="39" xfId="27" applyFont="1" applyFill="1" applyBorder="1" applyAlignment="1">
      <alignment horizontal="center" vertical="center" wrapText="1"/>
    </xf>
    <xf numFmtId="0" fontId="19" fillId="6" borderId="7" xfId="27" applyFont="1" applyFill="1" applyBorder="1" applyAlignment="1">
      <alignment vertical="center" wrapText="1"/>
    </xf>
    <xf numFmtId="9" fontId="19" fillId="6" borderId="41" xfId="28" applyFont="1" applyFill="1" applyBorder="1" applyAlignment="1">
      <alignment horizontal="center" vertical="center" wrapText="1"/>
    </xf>
    <xf numFmtId="166" fontId="12" fillId="6" borderId="7" xfId="29" applyFont="1" applyFill="1" applyBorder="1" applyAlignment="1">
      <alignment horizontal="center" vertical="center" wrapText="1"/>
    </xf>
    <xf numFmtId="166" fontId="20" fillId="6" borderId="41" xfId="29" applyFont="1" applyFill="1" applyBorder="1" applyAlignment="1">
      <alignment horizontal="center" vertical="center"/>
    </xf>
    <xf numFmtId="166" fontId="20" fillId="6" borderId="23" xfId="29" applyFont="1" applyFill="1" applyBorder="1" applyAlignment="1">
      <alignment horizontal="center" vertical="center"/>
    </xf>
    <xf numFmtId="0" fontId="19" fillId="5" borderId="8" xfId="27" applyFont="1" applyFill="1" applyBorder="1" applyAlignment="1">
      <alignment horizontal="center" vertical="center" wrapText="1"/>
    </xf>
    <xf numFmtId="0" fontId="19" fillId="5" borderId="17" xfId="27" applyFont="1" applyFill="1" applyBorder="1" applyAlignment="1">
      <alignment horizontal="left" vertical="center" wrapText="1"/>
    </xf>
    <xf numFmtId="0" fontId="19" fillId="5" borderId="19" xfId="27" applyFont="1" applyFill="1" applyBorder="1" applyAlignment="1">
      <alignment horizontal="left" vertical="center" wrapText="1"/>
    </xf>
    <xf numFmtId="9" fontId="12" fillId="5" borderId="17" xfId="28" applyFont="1" applyFill="1" applyBorder="1" applyAlignment="1">
      <alignment horizontal="center" vertical="center" wrapText="1"/>
    </xf>
    <xf numFmtId="10" fontId="20" fillId="5" borderId="49" xfId="28" applyNumberFormat="1" applyFont="1" applyFill="1" applyBorder="1" applyAlignment="1">
      <alignment vertical="center"/>
    </xf>
    <xf numFmtId="41" fontId="12" fillId="5" borderId="49" xfId="28" applyNumberFormat="1" applyFont="1" applyFill="1" applyBorder="1" applyAlignment="1">
      <alignment vertical="center"/>
    </xf>
    <xf numFmtId="166" fontId="12" fillId="5" borderId="49" xfId="29" applyFont="1" applyFill="1" applyBorder="1" applyAlignment="1">
      <alignment vertical="center"/>
    </xf>
    <xf numFmtId="166" fontId="12" fillId="5" borderId="37" xfId="29" applyFont="1" applyFill="1" applyBorder="1" applyAlignment="1">
      <alignment vertical="center"/>
    </xf>
    <xf numFmtId="0" fontId="19" fillId="2" borderId="44" xfId="27" applyFont="1" applyFill="1" applyBorder="1" applyAlignment="1">
      <alignment vertical="center" wrapText="1"/>
    </xf>
    <xf numFmtId="0" fontId="19" fillId="2" borderId="17" xfId="27" applyFont="1" applyFill="1" applyBorder="1" applyAlignment="1">
      <alignment horizontal="center" vertical="center" wrapText="1"/>
    </xf>
    <xf numFmtId="9" fontId="57" fillId="0" borderId="17" xfId="28" applyFont="1" applyFill="1" applyBorder="1" applyAlignment="1">
      <alignment horizontal="right" vertical="center" wrapText="1"/>
    </xf>
    <xf numFmtId="166" fontId="21" fillId="2" borderId="49" xfId="29" applyFont="1" applyFill="1" applyBorder="1" applyAlignment="1">
      <alignment vertical="center"/>
    </xf>
    <xf numFmtId="166" fontId="16" fillId="2" borderId="49" xfId="29" applyFont="1" applyFill="1" applyBorder="1" applyAlignment="1">
      <alignment vertical="center"/>
    </xf>
    <xf numFmtId="166" fontId="16" fillId="2" borderId="37" xfId="29" applyFont="1" applyFill="1" applyBorder="1" applyAlignment="1">
      <alignment vertical="center"/>
    </xf>
    <xf numFmtId="9" fontId="12" fillId="0" borderId="14" xfId="28" applyFont="1" applyFill="1" applyBorder="1" applyAlignment="1">
      <alignment horizontal="center" vertical="center" wrapText="1"/>
    </xf>
    <xf numFmtId="9" fontId="21" fillId="2" borderId="9" xfId="28" applyFont="1" applyFill="1" applyBorder="1" applyAlignment="1">
      <alignment vertical="center"/>
    </xf>
    <xf numFmtId="166" fontId="21" fillId="2" borderId="9" xfId="29" applyFont="1" applyFill="1" applyBorder="1" applyAlignment="1">
      <alignment vertical="center"/>
    </xf>
    <xf numFmtId="9" fontId="57" fillId="2" borderId="17" xfId="28" applyFont="1" applyFill="1" applyBorder="1" applyAlignment="1">
      <alignment horizontal="right" vertical="center" wrapText="1"/>
    </xf>
    <xf numFmtId="0" fontId="19" fillId="2" borderId="70" xfId="27" applyFont="1" applyFill="1" applyBorder="1" applyAlignment="1">
      <alignment vertical="center" wrapText="1"/>
    </xf>
    <xf numFmtId="0" fontId="19" fillId="6" borderId="73" xfId="27" applyFont="1" applyFill="1" applyBorder="1" applyAlignment="1">
      <alignment horizontal="center" vertical="center" wrapText="1"/>
    </xf>
    <xf numFmtId="0" fontId="19" fillId="6" borderId="9" xfId="27" applyFont="1" applyFill="1" applyBorder="1" applyAlignment="1">
      <alignment horizontal="left" vertical="center" wrapText="1"/>
    </xf>
    <xf numFmtId="164" fontId="19" fillId="6" borderId="17" xfId="28" applyNumberFormat="1" applyFont="1" applyFill="1" applyBorder="1" applyAlignment="1">
      <alignment horizontal="center" vertical="center" wrapText="1"/>
    </xf>
    <xf numFmtId="9" fontId="20" fillId="6" borderId="9" xfId="28" applyFont="1" applyFill="1" applyBorder="1" applyAlignment="1">
      <alignment horizontal="center" vertical="center"/>
    </xf>
    <xf numFmtId="166" fontId="20" fillId="6" borderId="9" xfId="29" applyFont="1" applyFill="1" applyBorder="1" applyAlignment="1">
      <alignment vertical="center"/>
    </xf>
    <xf numFmtId="166" fontId="20" fillId="6" borderId="9" xfId="29" applyFont="1" applyFill="1" applyBorder="1" applyAlignment="1">
      <alignment horizontal="center" vertical="center"/>
    </xf>
    <xf numFmtId="166" fontId="20" fillId="6" borderId="24" xfId="29" applyFont="1" applyFill="1" applyBorder="1" applyAlignment="1">
      <alignment horizontal="center" vertical="center"/>
    </xf>
    <xf numFmtId="164" fontId="19" fillId="5" borderId="17" xfId="28" applyNumberFormat="1" applyFont="1" applyFill="1" applyBorder="1" applyAlignment="1">
      <alignment horizontal="center" vertical="center" wrapText="1"/>
    </xf>
    <xf numFmtId="164" fontId="19" fillId="2" borderId="17" xfId="28" applyNumberFormat="1" applyFont="1" applyFill="1" applyBorder="1" applyAlignment="1">
      <alignment horizontal="center" vertical="center" wrapText="1"/>
    </xf>
    <xf numFmtId="0" fontId="19" fillId="5" borderId="17" xfId="27" applyFont="1" applyFill="1" applyBorder="1" applyAlignment="1">
      <alignment horizontal="left" vertical="center"/>
    </xf>
    <xf numFmtId="0" fontId="19" fillId="5" borderId="19" xfId="27" applyFont="1" applyFill="1" applyBorder="1" applyAlignment="1">
      <alignment horizontal="left" vertical="center"/>
    </xf>
    <xf numFmtId="41" fontId="12" fillId="5" borderId="37" xfId="28" applyNumberFormat="1" applyFont="1" applyFill="1" applyBorder="1" applyAlignment="1">
      <alignment vertical="center"/>
    </xf>
    <xf numFmtId="9" fontId="4" fillId="2" borderId="0" xfId="28" applyFont="1" applyFill="1" applyAlignment="1">
      <alignment vertical="center"/>
    </xf>
    <xf numFmtId="0" fontId="19" fillId="5" borderId="44" xfId="27" applyFont="1" applyFill="1" applyBorder="1" applyAlignment="1">
      <alignment horizontal="center" vertical="center" wrapText="1"/>
    </xf>
    <xf numFmtId="0" fontId="19" fillId="5" borderId="17" xfId="27" applyFont="1" applyFill="1" applyBorder="1" applyAlignment="1">
      <alignment horizontal="left" vertical="center" wrapText="1"/>
    </xf>
    <xf numFmtId="49" fontId="19" fillId="5" borderId="19" xfId="27" applyNumberFormat="1" applyFont="1" applyFill="1" applyBorder="1" applyAlignment="1">
      <alignment horizontal="left" vertical="center" wrapText="1"/>
    </xf>
    <xf numFmtId="49" fontId="30" fillId="5" borderId="19" xfId="27" applyNumberFormat="1" applyFont="1" applyFill="1" applyBorder="1" applyAlignment="1">
      <alignment horizontal="left" vertical="center" wrapText="1"/>
    </xf>
    <xf numFmtId="49" fontId="19" fillId="2" borderId="9" xfId="27" applyNumberFormat="1" applyFont="1" applyFill="1" applyBorder="1" applyAlignment="1">
      <alignment horizontal="left" vertical="center" wrapText="1"/>
    </xf>
    <xf numFmtId="49" fontId="30" fillId="2" borderId="9" xfId="27" applyNumberFormat="1" applyFont="1" applyFill="1" applyBorder="1" applyAlignment="1">
      <alignment horizontal="left" vertical="center" wrapText="1"/>
    </xf>
    <xf numFmtId="10" fontId="21" fillId="2" borderId="49" xfId="28" applyNumberFormat="1" applyFont="1" applyFill="1" applyBorder="1" applyAlignment="1">
      <alignment horizontal="center" vertical="center"/>
    </xf>
    <xf numFmtId="10" fontId="20" fillId="5" borderId="49" xfId="1" applyNumberFormat="1" applyFont="1" applyFill="1" applyBorder="1" applyAlignment="1">
      <alignment vertical="center"/>
    </xf>
    <xf numFmtId="49" fontId="30" fillId="2" borderId="9" xfId="27" applyNumberFormat="1" applyFont="1" applyFill="1" applyBorder="1" applyAlignment="1">
      <alignment vertical="center" wrapText="1"/>
    </xf>
    <xf numFmtId="0" fontId="19" fillId="2" borderId="11" xfId="27" applyFont="1" applyFill="1" applyBorder="1" applyAlignment="1">
      <alignment horizontal="center" vertical="center" wrapText="1"/>
    </xf>
    <xf numFmtId="164" fontId="19" fillId="2" borderId="11" xfId="28" applyNumberFormat="1" applyFont="1" applyFill="1" applyBorder="1" applyAlignment="1">
      <alignment horizontal="center" vertical="center" wrapText="1"/>
    </xf>
    <xf numFmtId="49" fontId="19" fillId="2" borderId="9" xfId="27" applyNumberFormat="1" applyFont="1" applyFill="1" applyBorder="1" applyAlignment="1">
      <alignment vertical="center" wrapText="1"/>
    </xf>
    <xf numFmtId="10" fontId="20" fillId="6" borderId="41" xfId="28" applyNumberFormat="1" applyFont="1" applyFill="1" applyBorder="1" applyAlignment="1">
      <alignment horizontal="center" vertical="center"/>
    </xf>
  </cellXfs>
  <cellStyles count="30">
    <cellStyle name="Comma" xfId="14" builtinId="3"/>
    <cellStyle name="Comma [0] 2" xfId="9" xr:uid="{00000000-0005-0000-0000-000038000000}"/>
    <cellStyle name="Comma [0] 2 2" xfId="7" xr:uid="{00000000-0005-0000-0000-000031000000}"/>
    <cellStyle name="Comma [0] 3" xfId="10" xr:uid="{00000000-0005-0000-0000-000039000000}"/>
    <cellStyle name="Comma [0] 4" xfId="11" xr:uid="{00000000-0005-0000-0000-00003A000000}"/>
    <cellStyle name="Comma [0] 4 2" xfId="24" xr:uid="{3AF20282-34B0-4C03-8C5E-75E8D4195AC4}"/>
    <cellStyle name="Comma [0] 4 2 2" xfId="26" xr:uid="{6400FF53-3ACC-433D-9BA6-1A0DD41C44F8}"/>
    <cellStyle name="Comma [0] 5" xfId="21" xr:uid="{29BA1203-1831-4125-8F44-21E2D1C0ED84}"/>
    <cellStyle name="Comma [0] 6" xfId="29" xr:uid="{022FF4E4-3710-457D-8665-EE7959B52154}"/>
    <cellStyle name="Comma 2" xfId="8" xr:uid="{00000000-0005-0000-0000-000037000000}"/>
    <cellStyle name="Comma 3" xfId="19" xr:uid="{0D84D52B-24EA-4CE6-88F6-E8E6649EFB61}"/>
    <cellStyle name="Currency 2" xfId="18" xr:uid="{9E05894C-CD4A-4AF2-85BD-2B5D6FC2B282}"/>
    <cellStyle name="Normal" xfId="0" builtinId="0"/>
    <cellStyle name="Normal 2" xfId="4" xr:uid="{00000000-0005-0000-0000-000022000000}"/>
    <cellStyle name="Normal 3" xfId="5" xr:uid="{00000000-0005-0000-0000-000027000000}"/>
    <cellStyle name="Normal 3 2 2" xfId="17" xr:uid="{D5D78297-7A51-4C5A-8E44-B8186AB5CD89}"/>
    <cellStyle name="Normal 4" xfId="2" xr:uid="{00000000-0005-0000-0000-000016000000}"/>
    <cellStyle name="Normal 4 2" xfId="3" xr:uid="{00000000-0005-0000-0000-00001E000000}"/>
    <cellStyle name="Normal 5" xfId="16" xr:uid="{D91B090B-89CC-4795-B924-198085882801}"/>
    <cellStyle name="Normal 6" xfId="22" xr:uid="{4B250268-F5C3-47B3-8DC3-B4002DADD780}"/>
    <cellStyle name="Normal 7" xfId="23" xr:uid="{2488F721-7554-4CA8-86C3-9AD528A21058}"/>
    <cellStyle name="Normal 7 2" xfId="25" xr:uid="{A1FC45B6-6BB3-4BDE-8B1B-910E812ABE52}"/>
    <cellStyle name="Normal 8" xfId="27" xr:uid="{0FB89713-BDA6-4749-AD1A-EA035A8C9807}"/>
    <cellStyle name="Normal_TKDN Proyek form kosong2" xfId="12" xr:uid="{00000000-0005-0000-0000-00003B000000}"/>
    <cellStyle name="Percent" xfId="1" builtinId="5"/>
    <cellStyle name="Percent 2" xfId="6" xr:uid="{00000000-0005-0000-0000-00002F000000}"/>
    <cellStyle name="Percent 2 2" xfId="13" xr:uid="{00000000-0005-0000-0000-00003C000000}"/>
    <cellStyle name="Percent 3" xfId="20" xr:uid="{DEC1A5C1-D24F-468F-871D-5C9C4EDA9DEF}"/>
    <cellStyle name="Percent 4" xfId="28" xr:uid="{5331C158-C6E6-400B-BA1E-D84CCC0D7682}"/>
    <cellStyle name="常规 2" xfId="15" xr:uid="{44015F64-C4CE-4E78-8550-80559C1EAC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415A-F63B-403A-AB4F-C69463F35E6D}">
  <sheetPr>
    <pageSetUpPr fitToPage="1"/>
  </sheetPr>
  <dimension ref="A1:Q129"/>
  <sheetViews>
    <sheetView zoomScale="64" workbookViewId="0">
      <selection activeCell="K116" sqref="K116"/>
    </sheetView>
  </sheetViews>
  <sheetFormatPr defaultColWidth="9.109375" defaultRowHeight="10.199999999999999"/>
  <cols>
    <col min="1" max="1" width="2.88671875" style="288" customWidth="1"/>
    <col min="2" max="2" width="2.33203125" style="288" customWidth="1"/>
    <col min="3" max="3" width="5.5546875" style="288" customWidth="1"/>
    <col min="4" max="4" width="3.44140625" style="288" customWidth="1"/>
    <col min="5" max="5" width="31.44140625" style="288" customWidth="1"/>
    <col min="6" max="6" width="26.44140625" style="288" customWidth="1"/>
    <col min="7" max="7" width="21.44140625" style="294" customWidth="1"/>
    <col min="8" max="8" width="19" style="294" customWidth="1"/>
    <col min="9" max="9" width="18" style="294" customWidth="1"/>
    <col min="10" max="10" width="24.44140625" style="294" customWidth="1"/>
    <col min="11" max="11" width="16.77734375" style="294" bestFit="1" customWidth="1"/>
    <col min="12" max="12" width="18.88671875" style="294" customWidth="1"/>
    <col min="13" max="13" width="17.33203125" style="294" customWidth="1"/>
    <col min="14" max="14" width="18.109375" style="288" bestFit="1" customWidth="1"/>
    <col min="15" max="15" width="25" style="288" bestFit="1" customWidth="1"/>
    <col min="16" max="16" width="1.109375" style="288" hidden="1" customWidth="1"/>
    <col min="17" max="17" width="0.5546875" style="288" customWidth="1"/>
    <col min="18" max="256" width="9.109375" style="288"/>
    <col min="257" max="257" width="2.88671875" style="288" customWidth="1"/>
    <col min="258" max="258" width="2.33203125" style="288" customWidth="1"/>
    <col min="259" max="259" width="5.5546875" style="288" customWidth="1"/>
    <col min="260" max="260" width="3.44140625" style="288" customWidth="1"/>
    <col min="261" max="261" width="31.44140625" style="288" customWidth="1"/>
    <col min="262" max="262" width="26.44140625" style="288" customWidth="1"/>
    <col min="263" max="263" width="21.44140625" style="288" customWidth="1"/>
    <col min="264" max="264" width="19" style="288" customWidth="1"/>
    <col min="265" max="265" width="18" style="288" customWidth="1"/>
    <col min="266" max="266" width="24.44140625" style="288" customWidth="1"/>
    <col min="267" max="267" width="11.33203125" style="288" customWidth="1"/>
    <col min="268" max="268" width="18.88671875" style="288" customWidth="1"/>
    <col min="269" max="269" width="17.33203125" style="288" customWidth="1"/>
    <col min="270" max="270" width="18.109375" style="288" bestFit="1" customWidth="1"/>
    <col min="271" max="271" width="25" style="288" bestFit="1" customWidth="1"/>
    <col min="272" max="272" width="0" style="288" hidden="1" customWidth="1"/>
    <col min="273" max="273" width="0.5546875" style="288" customWidth="1"/>
    <col min="274" max="512" width="9.109375" style="288"/>
    <col min="513" max="513" width="2.88671875" style="288" customWidth="1"/>
    <col min="514" max="514" width="2.33203125" style="288" customWidth="1"/>
    <col min="515" max="515" width="5.5546875" style="288" customWidth="1"/>
    <col min="516" max="516" width="3.44140625" style="288" customWidth="1"/>
    <col min="517" max="517" width="31.44140625" style="288" customWidth="1"/>
    <col min="518" max="518" width="26.44140625" style="288" customWidth="1"/>
    <col min="519" max="519" width="21.44140625" style="288" customWidth="1"/>
    <col min="520" max="520" width="19" style="288" customWidth="1"/>
    <col min="521" max="521" width="18" style="288" customWidth="1"/>
    <col min="522" max="522" width="24.44140625" style="288" customWidth="1"/>
    <col min="523" max="523" width="11.33203125" style="288" customWidth="1"/>
    <col min="524" max="524" width="18.88671875" style="288" customWidth="1"/>
    <col min="525" max="525" width="17.33203125" style="288" customWidth="1"/>
    <col min="526" max="526" width="18.109375" style="288" bestFit="1" customWidth="1"/>
    <col min="527" max="527" width="25" style="288" bestFit="1" customWidth="1"/>
    <col min="528" max="528" width="0" style="288" hidden="1" customWidth="1"/>
    <col min="529" max="529" width="0.5546875" style="288" customWidth="1"/>
    <col min="530" max="768" width="9.109375" style="288"/>
    <col min="769" max="769" width="2.88671875" style="288" customWidth="1"/>
    <col min="770" max="770" width="2.33203125" style="288" customWidth="1"/>
    <col min="771" max="771" width="5.5546875" style="288" customWidth="1"/>
    <col min="772" max="772" width="3.44140625" style="288" customWidth="1"/>
    <col min="773" max="773" width="31.44140625" style="288" customWidth="1"/>
    <col min="774" max="774" width="26.44140625" style="288" customWidth="1"/>
    <col min="775" max="775" width="21.44140625" style="288" customWidth="1"/>
    <col min="776" max="776" width="19" style="288" customWidth="1"/>
    <col min="777" max="777" width="18" style="288" customWidth="1"/>
    <col min="778" max="778" width="24.44140625" style="288" customWidth="1"/>
    <col min="779" max="779" width="11.33203125" style="288" customWidth="1"/>
    <col min="780" max="780" width="18.88671875" style="288" customWidth="1"/>
    <col min="781" max="781" width="17.33203125" style="288" customWidth="1"/>
    <col min="782" max="782" width="18.109375" style="288" bestFit="1" customWidth="1"/>
    <col min="783" max="783" width="25" style="288" bestFit="1" customWidth="1"/>
    <col min="784" max="784" width="0" style="288" hidden="1" customWidth="1"/>
    <col min="785" max="785" width="0.5546875" style="288" customWidth="1"/>
    <col min="786" max="1024" width="9.109375" style="288"/>
    <col min="1025" max="1025" width="2.88671875" style="288" customWidth="1"/>
    <col min="1026" max="1026" width="2.33203125" style="288" customWidth="1"/>
    <col min="1027" max="1027" width="5.5546875" style="288" customWidth="1"/>
    <col min="1028" max="1028" width="3.44140625" style="288" customWidth="1"/>
    <col min="1029" max="1029" width="31.44140625" style="288" customWidth="1"/>
    <col min="1030" max="1030" width="26.44140625" style="288" customWidth="1"/>
    <col min="1031" max="1031" width="21.44140625" style="288" customWidth="1"/>
    <col min="1032" max="1032" width="19" style="288" customWidth="1"/>
    <col min="1033" max="1033" width="18" style="288" customWidth="1"/>
    <col min="1034" max="1034" width="24.44140625" style="288" customWidth="1"/>
    <col min="1035" max="1035" width="11.33203125" style="288" customWidth="1"/>
    <col min="1036" max="1036" width="18.88671875" style="288" customWidth="1"/>
    <col min="1037" max="1037" width="17.33203125" style="288" customWidth="1"/>
    <col min="1038" max="1038" width="18.109375" style="288" bestFit="1" customWidth="1"/>
    <col min="1039" max="1039" width="25" style="288" bestFit="1" customWidth="1"/>
    <col min="1040" max="1040" width="0" style="288" hidden="1" customWidth="1"/>
    <col min="1041" max="1041" width="0.5546875" style="288" customWidth="1"/>
    <col min="1042" max="1280" width="9.109375" style="288"/>
    <col min="1281" max="1281" width="2.88671875" style="288" customWidth="1"/>
    <col min="1282" max="1282" width="2.33203125" style="288" customWidth="1"/>
    <col min="1283" max="1283" width="5.5546875" style="288" customWidth="1"/>
    <col min="1284" max="1284" width="3.44140625" style="288" customWidth="1"/>
    <col min="1285" max="1285" width="31.44140625" style="288" customWidth="1"/>
    <col min="1286" max="1286" width="26.44140625" style="288" customWidth="1"/>
    <col min="1287" max="1287" width="21.44140625" style="288" customWidth="1"/>
    <col min="1288" max="1288" width="19" style="288" customWidth="1"/>
    <col min="1289" max="1289" width="18" style="288" customWidth="1"/>
    <col min="1290" max="1290" width="24.44140625" style="288" customWidth="1"/>
    <col min="1291" max="1291" width="11.33203125" style="288" customWidth="1"/>
    <col min="1292" max="1292" width="18.88671875" style="288" customWidth="1"/>
    <col min="1293" max="1293" width="17.33203125" style="288" customWidth="1"/>
    <col min="1294" max="1294" width="18.109375" style="288" bestFit="1" customWidth="1"/>
    <col min="1295" max="1295" width="25" style="288" bestFit="1" customWidth="1"/>
    <col min="1296" max="1296" width="0" style="288" hidden="1" customWidth="1"/>
    <col min="1297" max="1297" width="0.5546875" style="288" customWidth="1"/>
    <col min="1298" max="1536" width="9.109375" style="288"/>
    <col min="1537" max="1537" width="2.88671875" style="288" customWidth="1"/>
    <col min="1538" max="1538" width="2.33203125" style="288" customWidth="1"/>
    <col min="1539" max="1539" width="5.5546875" style="288" customWidth="1"/>
    <col min="1540" max="1540" width="3.44140625" style="288" customWidth="1"/>
    <col min="1541" max="1541" width="31.44140625" style="288" customWidth="1"/>
    <col min="1542" max="1542" width="26.44140625" style="288" customWidth="1"/>
    <col min="1543" max="1543" width="21.44140625" style="288" customWidth="1"/>
    <col min="1544" max="1544" width="19" style="288" customWidth="1"/>
    <col min="1545" max="1545" width="18" style="288" customWidth="1"/>
    <col min="1546" max="1546" width="24.44140625" style="288" customWidth="1"/>
    <col min="1547" max="1547" width="11.33203125" style="288" customWidth="1"/>
    <col min="1548" max="1548" width="18.88671875" style="288" customWidth="1"/>
    <col min="1549" max="1549" width="17.33203125" style="288" customWidth="1"/>
    <col min="1550" max="1550" width="18.109375" style="288" bestFit="1" customWidth="1"/>
    <col min="1551" max="1551" width="25" style="288" bestFit="1" customWidth="1"/>
    <col min="1552" max="1552" width="0" style="288" hidden="1" customWidth="1"/>
    <col min="1553" max="1553" width="0.5546875" style="288" customWidth="1"/>
    <col min="1554" max="1792" width="9.109375" style="288"/>
    <col min="1793" max="1793" width="2.88671875" style="288" customWidth="1"/>
    <col min="1794" max="1794" width="2.33203125" style="288" customWidth="1"/>
    <col min="1795" max="1795" width="5.5546875" style="288" customWidth="1"/>
    <col min="1796" max="1796" width="3.44140625" style="288" customWidth="1"/>
    <col min="1797" max="1797" width="31.44140625" style="288" customWidth="1"/>
    <col min="1798" max="1798" width="26.44140625" style="288" customWidth="1"/>
    <col min="1799" max="1799" width="21.44140625" style="288" customWidth="1"/>
    <col min="1800" max="1800" width="19" style="288" customWidth="1"/>
    <col min="1801" max="1801" width="18" style="288" customWidth="1"/>
    <col min="1802" max="1802" width="24.44140625" style="288" customWidth="1"/>
    <col min="1803" max="1803" width="11.33203125" style="288" customWidth="1"/>
    <col min="1804" max="1804" width="18.88671875" style="288" customWidth="1"/>
    <col min="1805" max="1805" width="17.33203125" style="288" customWidth="1"/>
    <col min="1806" max="1806" width="18.109375" style="288" bestFit="1" customWidth="1"/>
    <col min="1807" max="1807" width="25" style="288" bestFit="1" customWidth="1"/>
    <col min="1808" max="1808" width="0" style="288" hidden="1" customWidth="1"/>
    <col min="1809" max="1809" width="0.5546875" style="288" customWidth="1"/>
    <col min="1810" max="2048" width="9.109375" style="288"/>
    <col min="2049" max="2049" width="2.88671875" style="288" customWidth="1"/>
    <col min="2050" max="2050" width="2.33203125" style="288" customWidth="1"/>
    <col min="2051" max="2051" width="5.5546875" style="288" customWidth="1"/>
    <col min="2052" max="2052" width="3.44140625" style="288" customWidth="1"/>
    <col min="2053" max="2053" width="31.44140625" style="288" customWidth="1"/>
    <col min="2054" max="2054" width="26.44140625" style="288" customWidth="1"/>
    <col min="2055" max="2055" width="21.44140625" style="288" customWidth="1"/>
    <col min="2056" max="2056" width="19" style="288" customWidth="1"/>
    <col min="2057" max="2057" width="18" style="288" customWidth="1"/>
    <col min="2058" max="2058" width="24.44140625" style="288" customWidth="1"/>
    <col min="2059" max="2059" width="11.33203125" style="288" customWidth="1"/>
    <col min="2060" max="2060" width="18.88671875" style="288" customWidth="1"/>
    <col min="2061" max="2061" width="17.33203125" style="288" customWidth="1"/>
    <col min="2062" max="2062" width="18.109375" style="288" bestFit="1" customWidth="1"/>
    <col min="2063" max="2063" width="25" style="288" bestFit="1" customWidth="1"/>
    <col min="2064" max="2064" width="0" style="288" hidden="1" customWidth="1"/>
    <col min="2065" max="2065" width="0.5546875" style="288" customWidth="1"/>
    <col min="2066" max="2304" width="9.109375" style="288"/>
    <col min="2305" max="2305" width="2.88671875" style="288" customWidth="1"/>
    <col min="2306" max="2306" width="2.33203125" style="288" customWidth="1"/>
    <col min="2307" max="2307" width="5.5546875" style="288" customWidth="1"/>
    <col min="2308" max="2308" width="3.44140625" style="288" customWidth="1"/>
    <col min="2309" max="2309" width="31.44140625" style="288" customWidth="1"/>
    <col min="2310" max="2310" width="26.44140625" style="288" customWidth="1"/>
    <col min="2311" max="2311" width="21.44140625" style="288" customWidth="1"/>
    <col min="2312" max="2312" width="19" style="288" customWidth="1"/>
    <col min="2313" max="2313" width="18" style="288" customWidth="1"/>
    <col min="2314" max="2314" width="24.44140625" style="288" customWidth="1"/>
    <col min="2315" max="2315" width="11.33203125" style="288" customWidth="1"/>
    <col min="2316" max="2316" width="18.88671875" style="288" customWidth="1"/>
    <col min="2317" max="2317" width="17.33203125" style="288" customWidth="1"/>
    <col min="2318" max="2318" width="18.109375" style="288" bestFit="1" customWidth="1"/>
    <col min="2319" max="2319" width="25" style="288" bestFit="1" customWidth="1"/>
    <col min="2320" max="2320" width="0" style="288" hidden="1" customWidth="1"/>
    <col min="2321" max="2321" width="0.5546875" style="288" customWidth="1"/>
    <col min="2322" max="2560" width="9.109375" style="288"/>
    <col min="2561" max="2561" width="2.88671875" style="288" customWidth="1"/>
    <col min="2562" max="2562" width="2.33203125" style="288" customWidth="1"/>
    <col min="2563" max="2563" width="5.5546875" style="288" customWidth="1"/>
    <col min="2564" max="2564" width="3.44140625" style="288" customWidth="1"/>
    <col min="2565" max="2565" width="31.44140625" style="288" customWidth="1"/>
    <col min="2566" max="2566" width="26.44140625" style="288" customWidth="1"/>
    <col min="2567" max="2567" width="21.44140625" style="288" customWidth="1"/>
    <col min="2568" max="2568" width="19" style="288" customWidth="1"/>
    <col min="2569" max="2569" width="18" style="288" customWidth="1"/>
    <col min="2570" max="2570" width="24.44140625" style="288" customWidth="1"/>
    <col min="2571" max="2571" width="11.33203125" style="288" customWidth="1"/>
    <col min="2572" max="2572" width="18.88671875" style="288" customWidth="1"/>
    <col min="2573" max="2573" width="17.33203125" style="288" customWidth="1"/>
    <col min="2574" max="2574" width="18.109375" style="288" bestFit="1" customWidth="1"/>
    <col min="2575" max="2575" width="25" style="288" bestFit="1" customWidth="1"/>
    <col min="2576" max="2576" width="0" style="288" hidden="1" customWidth="1"/>
    <col min="2577" max="2577" width="0.5546875" style="288" customWidth="1"/>
    <col min="2578" max="2816" width="9.109375" style="288"/>
    <col min="2817" max="2817" width="2.88671875" style="288" customWidth="1"/>
    <col min="2818" max="2818" width="2.33203125" style="288" customWidth="1"/>
    <col min="2819" max="2819" width="5.5546875" style="288" customWidth="1"/>
    <col min="2820" max="2820" width="3.44140625" style="288" customWidth="1"/>
    <col min="2821" max="2821" width="31.44140625" style="288" customWidth="1"/>
    <col min="2822" max="2822" width="26.44140625" style="288" customWidth="1"/>
    <col min="2823" max="2823" width="21.44140625" style="288" customWidth="1"/>
    <col min="2824" max="2824" width="19" style="288" customWidth="1"/>
    <col min="2825" max="2825" width="18" style="288" customWidth="1"/>
    <col min="2826" max="2826" width="24.44140625" style="288" customWidth="1"/>
    <col min="2827" max="2827" width="11.33203125" style="288" customWidth="1"/>
    <col min="2828" max="2828" width="18.88671875" style="288" customWidth="1"/>
    <col min="2829" max="2829" width="17.33203125" style="288" customWidth="1"/>
    <col min="2830" max="2830" width="18.109375" style="288" bestFit="1" customWidth="1"/>
    <col min="2831" max="2831" width="25" style="288" bestFit="1" customWidth="1"/>
    <col min="2832" max="2832" width="0" style="288" hidden="1" customWidth="1"/>
    <col min="2833" max="2833" width="0.5546875" style="288" customWidth="1"/>
    <col min="2834" max="3072" width="9.109375" style="288"/>
    <col min="3073" max="3073" width="2.88671875" style="288" customWidth="1"/>
    <col min="3074" max="3074" width="2.33203125" style="288" customWidth="1"/>
    <col min="3075" max="3075" width="5.5546875" style="288" customWidth="1"/>
    <col min="3076" max="3076" width="3.44140625" style="288" customWidth="1"/>
    <col min="3077" max="3077" width="31.44140625" style="288" customWidth="1"/>
    <col min="3078" max="3078" width="26.44140625" style="288" customWidth="1"/>
    <col min="3079" max="3079" width="21.44140625" style="288" customWidth="1"/>
    <col min="3080" max="3080" width="19" style="288" customWidth="1"/>
    <col min="3081" max="3081" width="18" style="288" customWidth="1"/>
    <col min="3082" max="3082" width="24.44140625" style="288" customWidth="1"/>
    <col min="3083" max="3083" width="11.33203125" style="288" customWidth="1"/>
    <col min="3084" max="3084" width="18.88671875" style="288" customWidth="1"/>
    <col min="3085" max="3085" width="17.33203125" style="288" customWidth="1"/>
    <col min="3086" max="3086" width="18.109375" style="288" bestFit="1" customWidth="1"/>
    <col min="3087" max="3087" width="25" style="288" bestFit="1" customWidth="1"/>
    <col min="3088" max="3088" width="0" style="288" hidden="1" customWidth="1"/>
    <col min="3089" max="3089" width="0.5546875" style="288" customWidth="1"/>
    <col min="3090" max="3328" width="9.109375" style="288"/>
    <col min="3329" max="3329" width="2.88671875" style="288" customWidth="1"/>
    <col min="3330" max="3330" width="2.33203125" style="288" customWidth="1"/>
    <col min="3331" max="3331" width="5.5546875" style="288" customWidth="1"/>
    <col min="3332" max="3332" width="3.44140625" style="288" customWidth="1"/>
    <col min="3333" max="3333" width="31.44140625" style="288" customWidth="1"/>
    <col min="3334" max="3334" width="26.44140625" style="288" customWidth="1"/>
    <col min="3335" max="3335" width="21.44140625" style="288" customWidth="1"/>
    <col min="3336" max="3336" width="19" style="288" customWidth="1"/>
    <col min="3337" max="3337" width="18" style="288" customWidth="1"/>
    <col min="3338" max="3338" width="24.44140625" style="288" customWidth="1"/>
    <col min="3339" max="3339" width="11.33203125" style="288" customWidth="1"/>
    <col min="3340" max="3340" width="18.88671875" style="288" customWidth="1"/>
    <col min="3341" max="3341" width="17.33203125" style="288" customWidth="1"/>
    <col min="3342" max="3342" width="18.109375" style="288" bestFit="1" customWidth="1"/>
    <col min="3343" max="3343" width="25" style="288" bestFit="1" customWidth="1"/>
    <col min="3344" max="3344" width="0" style="288" hidden="1" customWidth="1"/>
    <col min="3345" max="3345" width="0.5546875" style="288" customWidth="1"/>
    <col min="3346" max="3584" width="9.109375" style="288"/>
    <col min="3585" max="3585" width="2.88671875" style="288" customWidth="1"/>
    <col min="3586" max="3586" width="2.33203125" style="288" customWidth="1"/>
    <col min="3587" max="3587" width="5.5546875" style="288" customWidth="1"/>
    <col min="3588" max="3588" width="3.44140625" style="288" customWidth="1"/>
    <col min="3589" max="3589" width="31.44140625" style="288" customWidth="1"/>
    <col min="3590" max="3590" width="26.44140625" style="288" customWidth="1"/>
    <col min="3591" max="3591" width="21.44140625" style="288" customWidth="1"/>
    <col min="3592" max="3592" width="19" style="288" customWidth="1"/>
    <col min="3593" max="3593" width="18" style="288" customWidth="1"/>
    <col min="3594" max="3594" width="24.44140625" style="288" customWidth="1"/>
    <col min="3595" max="3595" width="11.33203125" style="288" customWidth="1"/>
    <col min="3596" max="3596" width="18.88671875" style="288" customWidth="1"/>
    <col min="3597" max="3597" width="17.33203125" style="288" customWidth="1"/>
    <col min="3598" max="3598" width="18.109375" style="288" bestFit="1" customWidth="1"/>
    <col min="3599" max="3599" width="25" style="288" bestFit="1" customWidth="1"/>
    <col min="3600" max="3600" width="0" style="288" hidden="1" customWidth="1"/>
    <col min="3601" max="3601" width="0.5546875" style="288" customWidth="1"/>
    <col min="3602" max="3840" width="9.109375" style="288"/>
    <col min="3841" max="3841" width="2.88671875" style="288" customWidth="1"/>
    <col min="3842" max="3842" width="2.33203125" style="288" customWidth="1"/>
    <col min="3843" max="3843" width="5.5546875" style="288" customWidth="1"/>
    <col min="3844" max="3844" width="3.44140625" style="288" customWidth="1"/>
    <col min="3845" max="3845" width="31.44140625" style="288" customWidth="1"/>
    <col min="3846" max="3846" width="26.44140625" style="288" customWidth="1"/>
    <col min="3847" max="3847" width="21.44140625" style="288" customWidth="1"/>
    <col min="3848" max="3848" width="19" style="288" customWidth="1"/>
    <col min="3849" max="3849" width="18" style="288" customWidth="1"/>
    <col min="3850" max="3850" width="24.44140625" style="288" customWidth="1"/>
    <col min="3851" max="3851" width="11.33203125" style="288" customWidth="1"/>
    <col min="3852" max="3852" width="18.88671875" style="288" customWidth="1"/>
    <col min="3853" max="3853" width="17.33203125" style="288" customWidth="1"/>
    <col min="3854" max="3854" width="18.109375" style="288" bestFit="1" customWidth="1"/>
    <col min="3855" max="3855" width="25" style="288" bestFit="1" customWidth="1"/>
    <col min="3856" max="3856" width="0" style="288" hidden="1" customWidth="1"/>
    <col min="3857" max="3857" width="0.5546875" style="288" customWidth="1"/>
    <col min="3858" max="4096" width="9.109375" style="288"/>
    <col min="4097" max="4097" width="2.88671875" style="288" customWidth="1"/>
    <col min="4098" max="4098" width="2.33203125" style="288" customWidth="1"/>
    <col min="4099" max="4099" width="5.5546875" style="288" customWidth="1"/>
    <col min="4100" max="4100" width="3.44140625" style="288" customWidth="1"/>
    <col min="4101" max="4101" width="31.44140625" style="288" customWidth="1"/>
    <col min="4102" max="4102" width="26.44140625" style="288" customWidth="1"/>
    <col min="4103" max="4103" width="21.44140625" style="288" customWidth="1"/>
    <col min="4104" max="4104" width="19" style="288" customWidth="1"/>
    <col min="4105" max="4105" width="18" style="288" customWidth="1"/>
    <col min="4106" max="4106" width="24.44140625" style="288" customWidth="1"/>
    <col min="4107" max="4107" width="11.33203125" style="288" customWidth="1"/>
    <col min="4108" max="4108" width="18.88671875" style="288" customWidth="1"/>
    <col min="4109" max="4109" width="17.33203125" style="288" customWidth="1"/>
    <col min="4110" max="4110" width="18.109375" style="288" bestFit="1" customWidth="1"/>
    <col min="4111" max="4111" width="25" style="288" bestFit="1" customWidth="1"/>
    <col min="4112" max="4112" width="0" style="288" hidden="1" customWidth="1"/>
    <col min="4113" max="4113" width="0.5546875" style="288" customWidth="1"/>
    <col min="4114" max="4352" width="9.109375" style="288"/>
    <col min="4353" max="4353" width="2.88671875" style="288" customWidth="1"/>
    <col min="4354" max="4354" width="2.33203125" style="288" customWidth="1"/>
    <col min="4355" max="4355" width="5.5546875" style="288" customWidth="1"/>
    <col min="4356" max="4356" width="3.44140625" style="288" customWidth="1"/>
    <col min="4357" max="4357" width="31.44140625" style="288" customWidth="1"/>
    <col min="4358" max="4358" width="26.44140625" style="288" customWidth="1"/>
    <col min="4359" max="4359" width="21.44140625" style="288" customWidth="1"/>
    <col min="4360" max="4360" width="19" style="288" customWidth="1"/>
    <col min="4361" max="4361" width="18" style="288" customWidth="1"/>
    <col min="4362" max="4362" width="24.44140625" style="288" customWidth="1"/>
    <col min="4363" max="4363" width="11.33203125" style="288" customWidth="1"/>
    <col min="4364" max="4364" width="18.88671875" style="288" customWidth="1"/>
    <col min="4365" max="4365" width="17.33203125" style="288" customWidth="1"/>
    <col min="4366" max="4366" width="18.109375" style="288" bestFit="1" customWidth="1"/>
    <col min="4367" max="4367" width="25" style="288" bestFit="1" customWidth="1"/>
    <col min="4368" max="4368" width="0" style="288" hidden="1" customWidth="1"/>
    <col min="4369" max="4369" width="0.5546875" style="288" customWidth="1"/>
    <col min="4370" max="4608" width="9.109375" style="288"/>
    <col min="4609" max="4609" width="2.88671875" style="288" customWidth="1"/>
    <col min="4610" max="4610" width="2.33203125" style="288" customWidth="1"/>
    <col min="4611" max="4611" width="5.5546875" style="288" customWidth="1"/>
    <col min="4612" max="4612" width="3.44140625" style="288" customWidth="1"/>
    <col min="4613" max="4613" width="31.44140625" style="288" customWidth="1"/>
    <col min="4614" max="4614" width="26.44140625" style="288" customWidth="1"/>
    <col min="4615" max="4615" width="21.44140625" style="288" customWidth="1"/>
    <col min="4616" max="4616" width="19" style="288" customWidth="1"/>
    <col min="4617" max="4617" width="18" style="288" customWidth="1"/>
    <col min="4618" max="4618" width="24.44140625" style="288" customWidth="1"/>
    <col min="4619" max="4619" width="11.33203125" style="288" customWidth="1"/>
    <col min="4620" max="4620" width="18.88671875" style="288" customWidth="1"/>
    <col min="4621" max="4621" width="17.33203125" style="288" customWidth="1"/>
    <col min="4622" max="4622" width="18.109375" style="288" bestFit="1" customWidth="1"/>
    <col min="4623" max="4623" width="25" style="288" bestFit="1" customWidth="1"/>
    <col min="4624" max="4624" width="0" style="288" hidden="1" customWidth="1"/>
    <col min="4625" max="4625" width="0.5546875" style="288" customWidth="1"/>
    <col min="4626" max="4864" width="9.109375" style="288"/>
    <col min="4865" max="4865" width="2.88671875" style="288" customWidth="1"/>
    <col min="4866" max="4866" width="2.33203125" style="288" customWidth="1"/>
    <col min="4867" max="4867" width="5.5546875" style="288" customWidth="1"/>
    <col min="4868" max="4868" width="3.44140625" style="288" customWidth="1"/>
    <col min="4869" max="4869" width="31.44140625" style="288" customWidth="1"/>
    <col min="4870" max="4870" width="26.44140625" style="288" customWidth="1"/>
    <col min="4871" max="4871" width="21.44140625" style="288" customWidth="1"/>
    <col min="4872" max="4872" width="19" style="288" customWidth="1"/>
    <col min="4873" max="4873" width="18" style="288" customWidth="1"/>
    <col min="4874" max="4874" width="24.44140625" style="288" customWidth="1"/>
    <col min="4875" max="4875" width="11.33203125" style="288" customWidth="1"/>
    <col min="4876" max="4876" width="18.88671875" style="288" customWidth="1"/>
    <col min="4877" max="4877" width="17.33203125" style="288" customWidth="1"/>
    <col min="4878" max="4878" width="18.109375" style="288" bestFit="1" customWidth="1"/>
    <col min="4879" max="4879" width="25" style="288" bestFit="1" customWidth="1"/>
    <col min="4880" max="4880" width="0" style="288" hidden="1" customWidth="1"/>
    <col min="4881" max="4881" width="0.5546875" style="288" customWidth="1"/>
    <col min="4882" max="5120" width="9.109375" style="288"/>
    <col min="5121" max="5121" width="2.88671875" style="288" customWidth="1"/>
    <col min="5122" max="5122" width="2.33203125" style="288" customWidth="1"/>
    <col min="5123" max="5123" width="5.5546875" style="288" customWidth="1"/>
    <col min="5124" max="5124" width="3.44140625" style="288" customWidth="1"/>
    <col min="5125" max="5125" width="31.44140625" style="288" customWidth="1"/>
    <col min="5126" max="5126" width="26.44140625" style="288" customWidth="1"/>
    <col min="5127" max="5127" width="21.44140625" style="288" customWidth="1"/>
    <col min="5128" max="5128" width="19" style="288" customWidth="1"/>
    <col min="5129" max="5129" width="18" style="288" customWidth="1"/>
    <col min="5130" max="5130" width="24.44140625" style="288" customWidth="1"/>
    <col min="5131" max="5131" width="11.33203125" style="288" customWidth="1"/>
    <col min="5132" max="5132" width="18.88671875" style="288" customWidth="1"/>
    <col min="5133" max="5133" width="17.33203125" style="288" customWidth="1"/>
    <col min="5134" max="5134" width="18.109375" style="288" bestFit="1" customWidth="1"/>
    <col min="5135" max="5135" width="25" style="288" bestFit="1" customWidth="1"/>
    <col min="5136" max="5136" width="0" style="288" hidden="1" customWidth="1"/>
    <col min="5137" max="5137" width="0.5546875" style="288" customWidth="1"/>
    <col min="5138" max="5376" width="9.109375" style="288"/>
    <col min="5377" max="5377" width="2.88671875" style="288" customWidth="1"/>
    <col min="5378" max="5378" width="2.33203125" style="288" customWidth="1"/>
    <col min="5379" max="5379" width="5.5546875" style="288" customWidth="1"/>
    <col min="5380" max="5380" width="3.44140625" style="288" customWidth="1"/>
    <col min="5381" max="5381" width="31.44140625" style="288" customWidth="1"/>
    <col min="5382" max="5382" width="26.44140625" style="288" customWidth="1"/>
    <col min="5383" max="5383" width="21.44140625" style="288" customWidth="1"/>
    <col min="5384" max="5384" width="19" style="288" customWidth="1"/>
    <col min="5385" max="5385" width="18" style="288" customWidth="1"/>
    <col min="5386" max="5386" width="24.44140625" style="288" customWidth="1"/>
    <col min="5387" max="5387" width="11.33203125" style="288" customWidth="1"/>
    <col min="5388" max="5388" width="18.88671875" style="288" customWidth="1"/>
    <col min="5389" max="5389" width="17.33203125" style="288" customWidth="1"/>
    <col min="5390" max="5390" width="18.109375" style="288" bestFit="1" customWidth="1"/>
    <col min="5391" max="5391" width="25" style="288" bestFit="1" customWidth="1"/>
    <col min="5392" max="5392" width="0" style="288" hidden="1" customWidth="1"/>
    <col min="5393" max="5393" width="0.5546875" style="288" customWidth="1"/>
    <col min="5394" max="5632" width="9.109375" style="288"/>
    <col min="5633" max="5633" width="2.88671875" style="288" customWidth="1"/>
    <col min="5634" max="5634" width="2.33203125" style="288" customWidth="1"/>
    <col min="5635" max="5635" width="5.5546875" style="288" customWidth="1"/>
    <col min="5636" max="5636" width="3.44140625" style="288" customWidth="1"/>
    <col min="5637" max="5637" width="31.44140625" style="288" customWidth="1"/>
    <col min="5638" max="5638" width="26.44140625" style="288" customWidth="1"/>
    <col min="5639" max="5639" width="21.44140625" style="288" customWidth="1"/>
    <col min="5640" max="5640" width="19" style="288" customWidth="1"/>
    <col min="5641" max="5641" width="18" style="288" customWidth="1"/>
    <col min="5642" max="5642" width="24.44140625" style="288" customWidth="1"/>
    <col min="5643" max="5643" width="11.33203125" style="288" customWidth="1"/>
    <col min="5644" max="5644" width="18.88671875" style="288" customWidth="1"/>
    <col min="5645" max="5645" width="17.33203125" style="288" customWidth="1"/>
    <col min="5646" max="5646" width="18.109375" style="288" bestFit="1" customWidth="1"/>
    <col min="5647" max="5647" width="25" style="288" bestFit="1" customWidth="1"/>
    <col min="5648" max="5648" width="0" style="288" hidden="1" customWidth="1"/>
    <col min="5649" max="5649" width="0.5546875" style="288" customWidth="1"/>
    <col min="5650" max="5888" width="9.109375" style="288"/>
    <col min="5889" max="5889" width="2.88671875" style="288" customWidth="1"/>
    <col min="5890" max="5890" width="2.33203125" style="288" customWidth="1"/>
    <col min="5891" max="5891" width="5.5546875" style="288" customWidth="1"/>
    <col min="5892" max="5892" width="3.44140625" style="288" customWidth="1"/>
    <col min="5893" max="5893" width="31.44140625" style="288" customWidth="1"/>
    <col min="5894" max="5894" width="26.44140625" style="288" customWidth="1"/>
    <col min="5895" max="5895" width="21.44140625" style="288" customWidth="1"/>
    <col min="5896" max="5896" width="19" style="288" customWidth="1"/>
    <col min="5897" max="5897" width="18" style="288" customWidth="1"/>
    <col min="5898" max="5898" width="24.44140625" style="288" customWidth="1"/>
    <col min="5899" max="5899" width="11.33203125" style="288" customWidth="1"/>
    <col min="5900" max="5900" width="18.88671875" style="288" customWidth="1"/>
    <col min="5901" max="5901" width="17.33203125" style="288" customWidth="1"/>
    <col min="5902" max="5902" width="18.109375" style="288" bestFit="1" customWidth="1"/>
    <col min="5903" max="5903" width="25" style="288" bestFit="1" customWidth="1"/>
    <col min="5904" max="5904" width="0" style="288" hidden="1" customWidth="1"/>
    <col min="5905" max="5905" width="0.5546875" style="288" customWidth="1"/>
    <col min="5906" max="6144" width="9.109375" style="288"/>
    <col min="6145" max="6145" width="2.88671875" style="288" customWidth="1"/>
    <col min="6146" max="6146" width="2.33203125" style="288" customWidth="1"/>
    <col min="6147" max="6147" width="5.5546875" style="288" customWidth="1"/>
    <col min="6148" max="6148" width="3.44140625" style="288" customWidth="1"/>
    <col min="6149" max="6149" width="31.44140625" style="288" customWidth="1"/>
    <col min="6150" max="6150" width="26.44140625" style="288" customWidth="1"/>
    <col min="6151" max="6151" width="21.44140625" style="288" customWidth="1"/>
    <col min="6152" max="6152" width="19" style="288" customWidth="1"/>
    <col min="6153" max="6153" width="18" style="288" customWidth="1"/>
    <col min="6154" max="6154" width="24.44140625" style="288" customWidth="1"/>
    <col min="6155" max="6155" width="11.33203125" style="288" customWidth="1"/>
    <col min="6156" max="6156" width="18.88671875" style="288" customWidth="1"/>
    <col min="6157" max="6157" width="17.33203125" style="288" customWidth="1"/>
    <col min="6158" max="6158" width="18.109375" style="288" bestFit="1" customWidth="1"/>
    <col min="6159" max="6159" width="25" style="288" bestFit="1" customWidth="1"/>
    <col min="6160" max="6160" width="0" style="288" hidden="1" customWidth="1"/>
    <col min="6161" max="6161" width="0.5546875" style="288" customWidth="1"/>
    <col min="6162" max="6400" width="9.109375" style="288"/>
    <col min="6401" max="6401" width="2.88671875" style="288" customWidth="1"/>
    <col min="6402" max="6402" width="2.33203125" style="288" customWidth="1"/>
    <col min="6403" max="6403" width="5.5546875" style="288" customWidth="1"/>
    <col min="6404" max="6404" width="3.44140625" style="288" customWidth="1"/>
    <col min="6405" max="6405" width="31.44140625" style="288" customWidth="1"/>
    <col min="6406" max="6406" width="26.44140625" style="288" customWidth="1"/>
    <col min="6407" max="6407" width="21.44140625" style="288" customWidth="1"/>
    <col min="6408" max="6408" width="19" style="288" customWidth="1"/>
    <col min="6409" max="6409" width="18" style="288" customWidth="1"/>
    <col min="6410" max="6410" width="24.44140625" style="288" customWidth="1"/>
    <col min="6411" max="6411" width="11.33203125" style="288" customWidth="1"/>
    <col min="6412" max="6412" width="18.88671875" style="288" customWidth="1"/>
    <col min="6413" max="6413" width="17.33203125" style="288" customWidth="1"/>
    <col min="6414" max="6414" width="18.109375" style="288" bestFit="1" customWidth="1"/>
    <col min="6415" max="6415" width="25" style="288" bestFit="1" customWidth="1"/>
    <col min="6416" max="6416" width="0" style="288" hidden="1" customWidth="1"/>
    <col min="6417" max="6417" width="0.5546875" style="288" customWidth="1"/>
    <col min="6418" max="6656" width="9.109375" style="288"/>
    <col min="6657" max="6657" width="2.88671875" style="288" customWidth="1"/>
    <col min="6658" max="6658" width="2.33203125" style="288" customWidth="1"/>
    <col min="6659" max="6659" width="5.5546875" style="288" customWidth="1"/>
    <col min="6660" max="6660" width="3.44140625" style="288" customWidth="1"/>
    <col min="6661" max="6661" width="31.44140625" style="288" customWidth="1"/>
    <col min="6662" max="6662" width="26.44140625" style="288" customWidth="1"/>
    <col min="6663" max="6663" width="21.44140625" style="288" customWidth="1"/>
    <col min="6664" max="6664" width="19" style="288" customWidth="1"/>
    <col min="6665" max="6665" width="18" style="288" customWidth="1"/>
    <col min="6666" max="6666" width="24.44140625" style="288" customWidth="1"/>
    <col min="6667" max="6667" width="11.33203125" style="288" customWidth="1"/>
    <col min="6668" max="6668" width="18.88671875" style="288" customWidth="1"/>
    <col min="6669" max="6669" width="17.33203125" style="288" customWidth="1"/>
    <col min="6670" max="6670" width="18.109375" style="288" bestFit="1" customWidth="1"/>
    <col min="6671" max="6671" width="25" style="288" bestFit="1" customWidth="1"/>
    <col min="6672" max="6672" width="0" style="288" hidden="1" customWidth="1"/>
    <col min="6673" max="6673" width="0.5546875" style="288" customWidth="1"/>
    <col min="6674" max="6912" width="9.109375" style="288"/>
    <col min="6913" max="6913" width="2.88671875" style="288" customWidth="1"/>
    <col min="6914" max="6914" width="2.33203125" style="288" customWidth="1"/>
    <col min="6915" max="6915" width="5.5546875" style="288" customWidth="1"/>
    <col min="6916" max="6916" width="3.44140625" style="288" customWidth="1"/>
    <col min="6917" max="6917" width="31.44140625" style="288" customWidth="1"/>
    <col min="6918" max="6918" width="26.44140625" style="288" customWidth="1"/>
    <col min="6919" max="6919" width="21.44140625" style="288" customWidth="1"/>
    <col min="6920" max="6920" width="19" style="288" customWidth="1"/>
    <col min="6921" max="6921" width="18" style="288" customWidth="1"/>
    <col min="6922" max="6922" width="24.44140625" style="288" customWidth="1"/>
    <col min="6923" max="6923" width="11.33203125" style="288" customWidth="1"/>
    <col min="6924" max="6924" width="18.88671875" style="288" customWidth="1"/>
    <col min="6925" max="6925" width="17.33203125" style="288" customWidth="1"/>
    <col min="6926" max="6926" width="18.109375" style="288" bestFit="1" customWidth="1"/>
    <col min="6927" max="6927" width="25" style="288" bestFit="1" customWidth="1"/>
    <col min="6928" max="6928" width="0" style="288" hidden="1" customWidth="1"/>
    <col min="6929" max="6929" width="0.5546875" style="288" customWidth="1"/>
    <col min="6930" max="7168" width="9.109375" style="288"/>
    <col min="7169" max="7169" width="2.88671875" style="288" customWidth="1"/>
    <col min="7170" max="7170" width="2.33203125" style="288" customWidth="1"/>
    <col min="7171" max="7171" width="5.5546875" style="288" customWidth="1"/>
    <col min="7172" max="7172" width="3.44140625" style="288" customWidth="1"/>
    <col min="7173" max="7173" width="31.44140625" style="288" customWidth="1"/>
    <col min="7174" max="7174" width="26.44140625" style="288" customWidth="1"/>
    <col min="7175" max="7175" width="21.44140625" style="288" customWidth="1"/>
    <col min="7176" max="7176" width="19" style="288" customWidth="1"/>
    <col min="7177" max="7177" width="18" style="288" customWidth="1"/>
    <col min="7178" max="7178" width="24.44140625" style="288" customWidth="1"/>
    <col min="7179" max="7179" width="11.33203125" style="288" customWidth="1"/>
    <col min="7180" max="7180" width="18.88671875" style="288" customWidth="1"/>
    <col min="7181" max="7181" width="17.33203125" style="288" customWidth="1"/>
    <col min="7182" max="7182" width="18.109375" style="288" bestFit="1" customWidth="1"/>
    <col min="7183" max="7183" width="25" style="288" bestFit="1" customWidth="1"/>
    <col min="7184" max="7184" width="0" style="288" hidden="1" customWidth="1"/>
    <col min="7185" max="7185" width="0.5546875" style="288" customWidth="1"/>
    <col min="7186" max="7424" width="9.109375" style="288"/>
    <col min="7425" max="7425" width="2.88671875" style="288" customWidth="1"/>
    <col min="7426" max="7426" width="2.33203125" style="288" customWidth="1"/>
    <col min="7427" max="7427" width="5.5546875" style="288" customWidth="1"/>
    <col min="7428" max="7428" width="3.44140625" style="288" customWidth="1"/>
    <col min="7429" max="7429" width="31.44140625" style="288" customWidth="1"/>
    <col min="7430" max="7430" width="26.44140625" style="288" customWidth="1"/>
    <col min="7431" max="7431" width="21.44140625" style="288" customWidth="1"/>
    <col min="7432" max="7432" width="19" style="288" customWidth="1"/>
    <col min="7433" max="7433" width="18" style="288" customWidth="1"/>
    <col min="7434" max="7434" width="24.44140625" style="288" customWidth="1"/>
    <col min="7435" max="7435" width="11.33203125" style="288" customWidth="1"/>
    <col min="7436" max="7436" width="18.88671875" style="288" customWidth="1"/>
    <col min="7437" max="7437" width="17.33203125" style="288" customWidth="1"/>
    <col min="7438" max="7438" width="18.109375" style="288" bestFit="1" customWidth="1"/>
    <col min="7439" max="7439" width="25" style="288" bestFit="1" customWidth="1"/>
    <col min="7440" max="7440" width="0" style="288" hidden="1" customWidth="1"/>
    <col min="7441" max="7441" width="0.5546875" style="288" customWidth="1"/>
    <col min="7442" max="7680" width="9.109375" style="288"/>
    <col min="7681" max="7681" width="2.88671875" style="288" customWidth="1"/>
    <col min="7682" max="7682" width="2.33203125" style="288" customWidth="1"/>
    <col min="7683" max="7683" width="5.5546875" style="288" customWidth="1"/>
    <col min="7684" max="7684" width="3.44140625" style="288" customWidth="1"/>
    <col min="7685" max="7685" width="31.44140625" style="288" customWidth="1"/>
    <col min="7686" max="7686" width="26.44140625" style="288" customWidth="1"/>
    <col min="7687" max="7687" width="21.44140625" style="288" customWidth="1"/>
    <col min="7688" max="7688" width="19" style="288" customWidth="1"/>
    <col min="7689" max="7689" width="18" style="288" customWidth="1"/>
    <col min="7690" max="7690" width="24.44140625" style="288" customWidth="1"/>
    <col min="7691" max="7691" width="11.33203125" style="288" customWidth="1"/>
    <col min="7692" max="7692" width="18.88671875" style="288" customWidth="1"/>
    <col min="7693" max="7693" width="17.33203125" style="288" customWidth="1"/>
    <col min="7694" max="7694" width="18.109375" style="288" bestFit="1" customWidth="1"/>
    <col min="7695" max="7695" width="25" style="288" bestFit="1" customWidth="1"/>
    <col min="7696" max="7696" width="0" style="288" hidden="1" customWidth="1"/>
    <col min="7697" max="7697" width="0.5546875" style="288" customWidth="1"/>
    <col min="7698" max="7936" width="9.109375" style="288"/>
    <col min="7937" max="7937" width="2.88671875" style="288" customWidth="1"/>
    <col min="7938" max="7938" width="2.33203125" style="288" customWidth="1"/>
    <col min="7939" max="7939" width="5.5546875" style="288" customWidth="1"/>
    <col min="7940" max="7940" width="3.44140625" style="288" customWidth="1"/>
    <col min="7941" max="7941" width="31.44140625" style="288" customWidth="1"/>
    <col min="7942" max="7942" width="26.44140625" style="288" customWidth="1"/>
    <col min="7943" max="7943" width="21.44140625" style="288" customWidth="1"/>
    <col min="7944" max="7944" width="19" style="288" customWidth="1"/>
    <col min="7945" max="7945" width="18" style="288" customWidth="1"/>
    <col min="7946" max="7946" width="24.44140625" style="288" customWidth="1"/>
    <col min="7947" max="7947" width="11.33203125" style="288" customWidth="1"/>
    <col min="7948" max="7948" width="18.88671875" style="288" customWidth="1"/>
    <col min="7949" max="7949" width="17.33203125" style="288" customWidth="1"/>
    <col min="7950" max="7950" width="18.109375" style="288" bestFit="1" customWidth="1"/>
    <col min="7951" max="7951" width="25" style="288" bestFit="1" customWidth="1"/>
    <col min="7952" max="7952" width="0" style="288" hidden="1" customWidth="1"/>
    <col min="7953" max="7953" width="0.5546875" style="288" customWidth="1"/>
    <col min="7954" max="8192" width="9.109375" style="288"/>
    <col min="8193" max="8193" width="2.88671875" style="288" customWidth="1"/>
    <col min="8194" max="8194" width="2.33203125" style="288" customWidth="1"/>
    <col min="8195" max="8195" width="5.5546875" style="288" customWidth="1"/>
    <col min="8196" max="8196" width="3.44140625" style="288" customWidth="1"/>
    <col min="8197" max="8197" width="31.44140625" style="288" customWidth="1"/>
    <col min="8198" max="8198" width="26.44140625" style="288" customWidth="1"/>
    <col min="8199" max="8199" width="21.44140625" style="288" customWidth="1"/>
    <col min="8200" max="8200" width="19" style="288" customWidth="1"/>
    <col min="8201" max="8201" width="18" style="288" customWidth="1"/>
    <col min="8202" max="8202" width="24.44140625" style="288" customWidth="1"/>
    <col min="8203" max="8203" width="11.33203125" style="288" customWidth="1"/>
    <col min="8204" max="8204" width="18.88671875" style="288" customWidth="1"/>
    <col min="8205" max="8205" width="17.33203125" style="288" customWidth="1"/>
    <col min="8206" max="8206" width="18.109375" style="288" bestFit="1" customWidth="1"/>
    <col min="8207" max="8207" width="25" style="288" bestFit="1" customWidth="1"/>
    <col min="8208" max="8208" width="0" style="288" hidden="1" customWidth="1"/>
    <col min="8209" max="8209" width="0.5546875" style="288" customWidth="1"/>
    <col min="8210" max="8448" width="9.109375" style="288"/>
    <col min="8449" max="8449" width="2.88671875" style="288" customWidth="1"/>
    <col min="8450" max="8450" width="2.33203125" style="288" customWidth="1"/>
    <col min="8451" max="8451" width="5.5546875" style="288" customWidth="1"/>
    <col min="8452" max="8452" width="3.44140625" style="288" customWidth="1"/>
    <col min="8453" max="8453" width="31.44140625" style="288" customWidth="1"/>
    <col min="8454" max="8454" width="26.44140625" style="288" customWidth="1"/>
    <col min="8455" max="8455" width="21.44140625" style="288" customWidth="1"/>
    <col min="8456" max="8456" width="19" style="288" customWidth="1"/>
    <col min="8457" max="8457" width="18" style="288" customWidth="1"/>
    <col min="8458" max="8458" width="24.44140625" style="288" customWidth="1"/>
    <col min="8459" max="8459" width="11.33203125" style="288" customWidth="1"/>
    <col min="8460" max="8460" width="18.88671875" style="288" customWidth="1"/>
    <col min="8461" max="8461" width="17.33203125" style="288" customWidth="1"/>
    <col min="8462" max="8462" width="18.109375" style="288" bestFit="1" customWidth="1"/>
    <col min="8463" max="8463" width="25" style="288" bestFit="1" customWidth="1"/>
    <col min="8464" max="8464" width="0" style="288" hidden="1" customWidth="1"/>
    <col min="8465" max="8465" width="0.5546875" style="288" customWidth="1"/>
    <col min="8466" max="8704" width="9.109375" style="288"/>
    <col min="8705" max="8705" width="2.88671875" style="288" customWidth="1"/>
    <col min="8706" max="8706" width="2.33203125" style="288" customWidth="1"/>
    <col min="8707" max="8707" width="5.5546875" style="288" customWidth="1"/>
    <col min="8708" max="8708" width="3.44140625" style="288" customWidth="1"/>
    <col min="8709" max="8709" width="31.44140625" style="288" customWidth="1"/>
    <col min="8710" max="8710" width="26.44140625" style="288" customWidth="1"/>
    <col min="8711" max="8711" width="21.44140625" style="288" customWidth="1"/>
    <col min="8712" max="8712" width="19" style="288" customWidth="1"/>
    <col min="8713" max="8713" width="18" style="288" customWidth="1"/>
    <col min="8714" max="8714" width="24.44140625" style="288" customWidth="1"/>
    <col min="8715" max="8715" width="11.33203125" style="288" customWidth="1"/>
    <col min="8716" max="8716" width="18.88671875" style="288" customWidth="1"/>
    <col min="8717" max="8717" width="17.33203125" style="288" customWidth="1"/>
    <col min="8718" max="8718" width="18.109375" style="288" bestFit="1" customWidth="1"/>
    <col min="8719" max="8719" width="25" style="288" bestFit="1" customWidth="1"/>
    <col min="8720" max="8720" width="0" style="288" hidden="1" customWidth="1"/>
    <col min="8721" max="8721" width="0.5546875" style="288" customWidth="1"/>
    <col min="8722" max="8960" width="9.109375" style="288"/>
    <col min="8961" max="8961" width="2.88671875" style="288" customWidth="1"/>
    <col min="8962" max="8962" width="2.33203125" style="288" customWidth="1"/>
    <col min="8963" max="8963" width="5.5546875" style="288" customWidth="1"/>
    <col min="8964" max="8964" width="3.44140625" style="288" customWidth="1"/>
    <col min="8965" max="8965" width="31.44140625" style="288" customWidth="1"/>
    <col min="8966" max="8966" width="26.44140625" style="288" customWidth="1"/>
    <col min="8967" max="8967" width="21.44140625" style="288" customWidth="1"/>
    <col min="8968" max="8968" width="19" style="288" customWidth="1"/>
    <col min="8969" max="8969" width="18" style="288" customWidth="1"/>
    <col min="8970" max="8970" width="24.44140625" style="288" customWidth="1"/>
    <col min="8971" max="8971" width="11.33203125" style="288" customWidth="1"/>
    <col min="8972" max="8972" width="18.88671875" style="288" customWidth="1"/>
    <col min="8973" max="8973" width="17.33203125" style="288" customWidth="1"/>
    <col min="8974" max="8974" width="18.109375" style="288" bestFit="1" customWidth="1"/>
    <col min="8975" max="8975" width="25" style="288" bestFit="1" customWidth="1"/>
    <col min="8976" max="8976" width="0" style="288" hidden="1" customWidth="1"/>
    <col min="8977" max="8977" width="0.5546875" style="288" customWidth="1"/>
    <col min="8978" max="9216" width="9.109375" style="288"/>
    <col min="9217" max="9217" width="2.88671875" style="288" customWidth="1"/>
    <col min="9218" max="9218" width="2.33203125" style="288" customWidth="1"/>
    <col min="9219" max="9219" width="5.5546875" style="288" customWidth="1"/>
    <col min="9220" max="9220" width="3.44140625" style="288" customWidth="1"/>
    <col min="9221" max="9221" width="31.44140625" style="288" customWidth="1"/>
    <col min="9222" max="9222" width="26.44140625" style="288" customWidth="1"/>
    <col min="9223" max="9223" width="21.44140625" style="288" customWidth="1"/>
    <col min="9224" max="9224" width="19" style="288" customWidth="1"/>
    <col min="9225" max="9225" width="18" style="288" customWidth="1"/>
    <col min="9226" max="9226" width="24.44140625" style="288" customWidth="1"/>
    <col min="9227" max="9227" width="11.33203125" style="288" customWidth="1"/>
    <col min="9228" max="9228" width="18.88671875" style="288" customWidth="1"/>
    <col min="9229" max="9229" width="17.33203125" style="288" customWidth="1"/>
    <col min="9230" max="9230" width="18.109375" style="288" bestFit="1" customWidth="1"/>
    <col min="9231" max="9231" width="25" style="288" bestFit="1" customWidth="1"/>
    <col min="9232" max="9232" width="0" style="288" hidden="1" customWidth="1"/>
    <col min="9233" max="9233" width="0.5546875" style="288" customWidth="1"/>
    <col min="9234" max="9472" width="9.109375" style="288"/>
    <col min="9473" max="9473" width="2.88671875" style="288" customWidth="1"/>
    <col min="9474" max="9474" width="2.33203125" style="288" customWidth="1"/>
    <col min="9475" max="9475" width="5.5546875" style="288" customWidth="1"/>
    <col min="9476" max="9476" width="3.44140625" style="288" customWidth="1"/>
    <col min="9477" max="9477" width="31.44140625" style="288" customWidth="1"/>
    <col min="9478" max="9478" width="26.44140625" style="288" customWidth="1"/>
    <col min="9479" max="9479" width="21.44140625" style="288" customWidth="1"/>
    <col min="9480" max="9480" width="19" style="288" customWidth="1"/>
    <col min="9481" max="9481" width="18" style="288" customWidth="1"/>
    <col min="9482" max="9482" width="24.44140625" style="288" customWidth="1"/>
    <col min="9483" max="9483" width="11.33203125" style="288" customWidth="1"/>
    <col min="9484" max="9484" width="18.88671875" style="288" customWidth="1"/>
    <col min="9485" max="9485" width="17.33203125" style="288" customWidth="1"/>
    <col min="9486" max="9486" width="18.109375" style="288" bestFit="1" customWidth="1"/>
    <col min="9487" max="9487" width="25" style="288" bestFit="1" customWidth="1"/>
    <col min="9488" max="9488" width="0" style="288" hidden="1" customWidth="1"/>
    <col min="9489" max="9489" width="0.5546875" style="288" customWidth="1"/>
    <col min="9490" max="9728" width="9.109375" style="288"/>
    <col min="9729" max="9729" width="2.88671875" style="288" customWidth="1"/>
    <col min="9730" max="9730" width="2.33203125" style="288" customWidth="1"/>
    <col min="9731" max="9731" width="5.5546875" style="288" customWidth="1"/>
    <col min="9732" max="9732" width="3.44140625" style="288" customWidth="1"/>
    <col min="9733" max="9733" width="31.44140625" style="288" customWidth="1"/>
    <col min="9734" max="9734" width="26.44140625" style="288" customWidth="1"/>
    <col min="9735" max="9735" width="21.44140625" style="288" customWidth="1"/>
    <col min="9736" max="9736" width="19" style="288" customWidth="1"/>
    <col min="9737" max="9737" width="18" style="288" customWidth="1"/>
    <col min="9738" max="9738" width="24.44140625" style="288" customWidth="1"/>
    <col min="9739" max="9739" width="11.33203125" style="288" customWidth="1"/>
    <col min="9740" max="9740" width="18.88671875" style="288" customWidth="1"/>
    <col min="9741" max="9741" width="17.33203125" style="288" customWidth="1"/>
    <col min="9742" max="9742" width="18.109375" style="288" bestFit="1" customWidth="1"/>
    <col min="9743" max="9743" width="25" style="288" bestFit="1" customWidth="1"/>
    <col min="9744" max="9744" width="0" style="288" hidden="1" customWidth="1"/>
    <col min="9745" max="9745" width="0.5546875" style="288" customWidth="1"/>
    <col min="9746" max="9984" width="9.109375" style="288"/>
    <col min="9985" max="9985" width="2.88671875" style="288" customWidth="1"/>
    <col min="9986" max="9986" width="2.33203125" style="288" customWidth="1"/>
    <col min="9987" max="9987" width="5.5546875" style="288" customWidth="1"/>
    <col min="9988" max="9988" width="3.44140625" style="288" customWidth="1"/>
    <col min="9989" max="9989" width="31.44140625" style="288" customWidth="1"/>
    <col min="9990" max="9990" width="26.44140625" style="288" customWidth="1"/>
    <col min="9991" max="9991" width="21.44140625" style="288" customWidth="1"/>
    <col min="9992" max="9992" width="19" style="288" customWidth="1"/>
    <col min="9993" max="9993" width="18" style="288" customWidth="1"/>
    <col min="9994" max="9994" width="24.44140625" style="288" customWidth="1"/>
    <col min="9995" max="9995" width="11.33203125" style="288" customWidth="1"/>
    <col min="9996" max="9996" width="18.88671875" style="288" customWidth="1"/>
    <col min="9997" max="9997" width="17.33203125" style="288" customWidth="1"/>
    <col min="9998" max="9998" width="18.109375" style="288" bestFit="1" customWidth="1"/>
    <col min="9999" max="9999" width="25" style="288" bestFit="1" customWidth="1"/>
    <col min="10000" max="10000" width="0" style="288" hidden="1" customWidth="1"/>
    <col min="10001" max="10001" width="0.5546875" style="288" customWidth="1"/>
    <col min="10002" max="10240" width="9.109375" style="288"/>
    <col min="10241" max="10241" width="2.88671875" style="288" customWidth="1"/>
    <col min="10242" max="10242" width="2.33203125" style="288" customWidth="1"/>
    <col min="10243" max="10243" width="5.5546875" style="288" customWidth="1"/>
    <col min="10244" max="10244" width="3.44140625" style="288" customWidth="1"/>
    <col min="10245" max="10245" width="31.44140625" style="288" customWidth="1"/>
    <col min="10246" max="10246" width="26.44140625" style="288" customWidth="1"/>
    <col min="10247" max="10247" width="21.44140625" style="288" customWidth="1"/>
    <col min="10248" max="10248" width="19" style="288" customWidth="1"/>
    <col min="10249" max="10249" width="18" style="288" customWidth="1"/>
    <col min="10250" max="10250" width="24.44140625" style="288" customWidth="1"/>
    <col min="10251" max="10251" width="11.33203125" style="288" customWidth="1"/>
    <col min="10252" max="10252" width="18.88671875" style="288" customWidth="1"/>
    <col min="10253" max="10253" width="17.33203125" style="288" customWidth="1"/>
    <col min="10254" max="10254" width="18.109375" style="288" bestFit="1" customWidth="1"/>
    <col min="10255" max="10255" width="25" style="288" bestFit="1" customWidth="1"/>
    <col min="10256" max="10256" width="0" style="288" hidden="1" customWidth="1"/>
    <col min="10257" max="10257" width="0.5546875" style="288" customWidth="1"/>
    <col min="10258" max="10496" width="9.109375" style="288"/>
    <col min="10497" max="10497" width="2.88671875" style="288" customWidth="1"/>
    <col min="10498" max="10498" width="2.33203125" style="288" customWidth="1"/>
    <col min="10499" max="10499" width="5.5546875" style="288" customWidth="1"/>
    <col min="10500" max="10500" width="3.44140625" style="288" customWidth="1"/>
    <col min="10501" max="10501" width="31.44140625" style="288" customWidth="1"/>
    <col min="10502" max="10502" width="26.44140625" style="288" customWidth="1"/>
    <col min="10503" max="10503" width="21.44140625" style="288" customWidth="1"/>
    <col min="10504" max="10504" width="19" style="288" customWidth="1"/>
    <col min="10505" max="10505" width="18" style="288" customWidth="1"/>
    <col min="10506" max="10506" width="24.44140625" style="288" customWidth="1"/>
    <col min="10507" max="10507" width="11.33203125" style="288" customWidth="1"/>
    <col min="10508" max="10508" width="18.88671875" style="288" customWidth="1"/>
    <col min="10509" max="10509" width="17.33203125" style="288" customWidth="1"/>
    <col min="10510" max="10510" width="18.109375" style="288" bestFit="1" customWidth="1"/>
    <col min="10511" max="10511" width="25" style="288" bestFit="1" customWidth="1"/>
    <col min="10512" max="10512" width="0" style="288" hidden="1" customWidth="1"/>
    <col min="10513" max="10513" width="0.5546875" style="288" customWidth="1"/>
    <col min="10514" max="10752" width="9.109375" style="288"/>
    <col min="10753" max="10753" width="2.88671875" style="288" customWidth="1"/>
    <col min="10754" max="10754" width="2.33203125" style="288" customWidth="1"/>
    <col min="10755" max="10755" width="5.5546875" style="288" customWidth="1"/>
    <col min="10756" max="10756" width="3.44140625" style="288" customWidth="1"/>
    <col min="10757" max="10757" width="31.44140625" style="288" customWidth="1"/>
    <col min="10758" max="10758" width="26.44140625" style="288" customWidth="1"/>
    <col min="10759" max="10759" width="21.44140625" style="288" customWidth="1"/>
    <col min="10760" max="10760" width="19" style="288" customWidth="1"/>
    <col min="10761" max="10761" width="18" style="288" customWidth="1"/>
    <col min="10762" max="10762" width="24.44140625" style="288" customWidth="1"/>
    <col min="10763" max="10763" width="11.33203125" style="288" customWidth="1"/>
    <col min="10764" max="10764" width="18.88671875" style="288" customWidth="1"/>
    <col min="10765" max="10765" width="17.33203125" style="288" customWidth="1"/>
    <col min="10766" max="10766" width="18.109375" style="288" bestFit="1" customWidth="1"/>
    <col min="10767" max="10767" width="25" style="288" bestFit="1" customWidth="1"/>
    <col min="10768" max="10768" width="0" style="288" hidden="1" customWidth="1"/>
    <col min="10769" max="10769" width="0.5546875" style="288" customWidth="1"/>
    <col min="10770" max="11008" width="9.109375" style="288"/>
    <col min="11009" max="11009" width="2.88671875" style="288" customWidth="1"/>
    <col min="11010" max="11010" width="2.33203125" style="288" customWidth="1"/>
    <col min="11011" max="11011" width="5.5546875" style="288" customWidth="1"/>
    <col min="11012" max="11012" width="3.44140625" style="288" customWidth="1"/>
    <col min="11013" max="11013" width="31.44140625" style="288" customWidth="1"/>
    <col min="11014" max="11014" width="26.44140625" style="288" customWidth="1"/>
    <col min="11015" max="11015" width="21.44140625" style="288" customWidth="1"/>
    <col min="11016" max="11016" width="19" style="288" customWidth="1"/>
    <col min="11017" max="11017" width="18" style="288" customWidth="1"/>
    <col min="11018" max="11018" width="24.44140625" style="288" customWidth="1"/>
    <col min="11019" max="11019" width="11.33203125" style="288" customWidth="1"/>
    <col min="11020" max="11020" width="18.88671875" style="288" customWidth="1"/>
    <col min="11021" max="11021" width="17.33203125" style="288" customWidth="1"/>
    <col min="11022" max="11022" width="18.109375" style="288" bestFit="1" customWidth="1"/>
    <col min="11023" max="11023" width="25" style="288" bestFit="1" customWidth="1"/>
    <col min="11024" max="11024" width="0" style="288" hidden="1" customWidth="1"/>
    <col min="11025" max="11025" width="0.5546875" style="288" customWidth="1"/>
    <col min="11026" max="11264" width="9.109375" style="288"/>
    <col min="11265" max="11265" width="2.88671875" style="288" customWidth="1"/>
    <col min="11266" max="11266" width="2.33203125" style="288" customWidth="1"/>
    <col min="11267" max="11267" width="5.5546875" style="288" customWidth="1"/>
    <col min="11268" max="11268" width="3.44140625" style="288" customWidth="1"/>
    <col min="11269" max="11269" width="31.44140625" style="288" customWidth="1"/>
    <col min="11270" max="11270" width="26.44140625" style="288" customWidth="1"/>
    <col min="11271" max="11271" width="21.44140625" style="288" customWidth="1"/>
    <col min="11272" max="11272" width="19" style="288" customWidth="1"/>
    <col min="11273" max="11273" width="18" style="288" customWidth="1"/>
    <col min="11274" max="11274" width="24.44140625" style="288" customWidth="1"/>
    <col min="11275" max="11275" width="11.33203125" style="288" customWidth="1"/>
    <col min="11276" max="11276" width="18.88671875" style="288" customWidth="1"/>
    <col min="11277" max="11277" width="17.33203125" style="288" customWidth="1"/>
    <col min="11278" max="11278" width="18.109375" style="288" bestFit="1" customWidth="1"/>
    <col min="11279" max="11279" width="25" style="288" bestFit="1" customWidth="1"/>
    <col min="11280" max="11280" width="0" style="288" hidden="1" customWidth="1"/>
    <col min="11281" max="11281" width="0.5546875" style="288" customWidth="1"/>
    <col min="11282" max="11520" width="9.109375" style="288"/>
    <col min="11521" max="11521" width="2.88671875" style="288" customWidth="1"/>
    <col min="11522" max="11522" width="2.33203125" style="288" customWidth="1"/>
    <col min="11523" max="11523" width="5.5546875" style="288" customWidth="1"/>
    <col min="11524" max="11524" width="3.44140625" style="288" customWidth="1"/>
    <col min="11525" max="11525" width="31.44140625" style="288" customWidth="1"/>
    <col min="11526" max="11526" width="26.44140625" style="288" customWidth="1"/>
    <col min="11527" max="11527" width="21.44140625" style="288" customWidth="1"/>
    <col min="11528" max="11528" width="19" style="288" customWidth="1"/>
    <col min="11529" max="11529" width="18" style="288" customWidth="1"/>
    <col min="11530" max="11530" width="24.44140625" style="288" customWidth="1"/>
    <col min="11531" max="11531" width="11.33203125" style="288" customWidth="1"/>
    <col min="11532" max="11532" width="18.88671875" style="288" customWidth="1"/>
    <col min="11533" max="11533" width="17.33203125" style="288" customWidth="1"/>
    <col min="11534" max="11534" width="18.109375" style="288" bestFit="1" customWidth="1"/>
    <col min="11535" max="11535" width="25" style="288" bestFit="1" customWidth="1"/>
    <col min="11536" max="11536" width="0" style="288" hidden="1" customWidth="1"/>
    <col min="11537" max="11537" width="0.5546875" style="288" customWidth="1"/>
    <col min="11538" max="11776" width="9.109375" style="288"/>
    <col min="11777" max="11777" width="2.88671875" style="288" customWidth="1"/>
    <col min="11778" max="11778" width="2.33203125" style="288" customWidth="1"/>
    <col min="11779" max="11779" width="5.5546875" style="288" customWidth="1"/>
    <col min="11780" max="11780" width="3.44140625" style="288" customWidth="1"/>
    <col min="11781" max="11781" width="31.44140625" style="288" customWidth="1"/>
    <col min="11782" max="11782" width="26.44140625" style="288" customWidth="1"/>
    <col min="11783" max="11783" width="21.44140625" style="288" customWidth="1"/>
    <col min="11784" max="11784" width="19" style="288" customWidth="1"/>
    <col min="11785" max="11785" width="18" style="288" customWidth="1"/>
    <col min="11786" max="11786" width="24.44140625" style="288" customWidth="1"/>
    <col min="11787" max="11787" width="11.33203125" style="288" customWidth="1"/>
    <col min="11788" max="11788" width="18.88671875" style="288" customWidth="1"/>
    <col min="11789" max="11789" width="17.33203125" style="288" customWidth="1"/>
    <col min="11790" max="11790" width="18.109375" style="288" bestFit="1" customWidth="1"/>
    <col min="11791" max="11791" width="25" style="288" bestFit="1" customWidth="1"/>
    <col min="11792" max="11792" width="0" style="288" hidden="1" customWidth="1"/>
    <col min="11793" max="11793" width="0.5546875" style="288" customWidth="1"/>
    <col min="11794" max="12032" width="9.109375" style="288"/>
    <col min="12033" max="12033" width="2.88671875" style="288" customWidth="1"/>
    <col min="12034" max="12034" width="2.33203125" style="288" customWidth="1"/>
    <col min="12035" max="12035" width="5.5546875" style="288" customWidth="1"/>
    <col min="12036" max="12036" width="3.44140625" style="288" customWidth="1"/>
    <col min="12037" max="12037" width="31.44140625" style="288" customWidth="1"/>
    <col min="12038" max="12038" width="26.44140625" style="288" customWidth="1"/>
    <col min="12039" max="12039" width="21.44140625" style="288" customWidth="1"/>
    <col min="12040" max="12040" width="19" style="288" customWidth="1"/>
    <col min="12041" max="12041" width="18" style="288" customWidth="1"/>
    <col min="12042" max="12042" width="24.44140625" style="288" customWidth="1"/>
    <col min="12043" max="12043" width="11.33203125" style="288" customWidth="1"/>
    <col min="12044" max="12044" width="18.88671875" style="288" customWidth="1"/>
    <col min="12045" max="12045" width="17.33203125" style="288" customWidth="1"/>
    <col min="12046" max="12046" width="18.109375" style="288" bestFit="1" customWidth="1"/>
    <col min="12047" max="12047" width="25" style="288" bestFit="1" customWidth="1"/>
    <col min="12048" max="12048" width="0" style="288" hidden="1" customWidth="1"/>
    <col min="12049" max="12049" width="0.5546875" style="288" customWidth="1"/>
    <col min="12050" max="12288" width="9.109375" style="288"/>
    <col min="12289" max="12289" width="2.88671875" style="288" customWidth="1"/>
    <col min="12290" max="12290" width="2.33203125" style="288" customWidth="1"/>
    <col min="12291" max="12291" width="5.5546875" style="288" customWidth="1"/>
    <col min="12292" max="12292" width="3.44140625" style="288" customWidth="1"/>
    <col min="12293" max="12293" width="31.44140625" style="288" customWidth="1"/>
    <col min="12294" max="12294" width="26.44140625" style="288" customWidth="1"/>
    <col min="12295" max="12295" width="21.44140625" style="288" customWidth="1"/>
    <col min="12296" max="12296" width="19" style="288" customWidth="1"/>
    <col min="12297" max="12297" width="18" style="288" customWidth="1"/>
    <col min="12298" max="12298" width="24.44140625" style="288" customWidth="1"/>
    <col min="12299" max="12299" width="11.33203125" style="288" customWidth="1"/>
    <col min="12300" max="12300" width="18.88671875" style="288" customWidth="1"/>
    <col min="12301" max="12301" width="17.33203125" style="288" customWidth="1"/>
    <col min="12302" max="12302" width="18.109375" style="288" bestFit="1" customWidth="1"/>
    <col min="12303" max="12303" width="25" style="288" bestFit="1" customWidth="1"/>
    <col min="12304" max="12304" width="0" style="288" hidden="1" customWidth="1"/>
    <col min="12305" max="12305" width="0.5546875" style="288" customWidth="1"/>
    <col min="12306" max="12544" width="9.109375" style="288"/>
    <col min="12545" max="12545" width="2.88671875" style="288" customWidth="1"/>
    <col min="12546" max="12546" width="2.33203125" style="288" customWidth="1"/>
    <col min="12547" max="12547" width="5.5546875" style="288" customWidth="1"/>
    <col min="12548" max="12548" width="3.44140625" style="288" customWidth="1"/>
    <col min="12549" max="12549" width="31.44140625" style="288" customWidth="1"/>
    <col min="12550" max="12550" width="26.44140625" style="288" customWidth="1"/>
    <col min="12551" max="12551" width="21.44140625" style="288" customWidth="1"/>
    <col min="12552" max="12552" width="19" style="288" customWidth="1"/>
    <col min="12553" max="12553" width="18" style="288" customWidth="1"/>
    <col min="12554" max="12554" width="24.44140625" style="288" customWidth="1"/>
    <col min="12555" max="12555" width="11.33203125" style="288" customWidth="1"/>
    <col min="12556" max="12556" width="18.88671875" style="288" customWidth="1"/>
    <col min="12557" max="12557" width="17.33203125" style="288" customWidth="1"/>
    <col min="12558" max="12558" width="18.109375" style="288" bestFit="1" customWidth="1"/>
    <col min="12559" max="12559" width="25" style="288" bestFit="1" customWidth="1"/>
    <col min="12560" max="12560" width="0" style="288" hidden="1" customWidth="1"/>
    <col min="12561" max="12561" width="0.5546875" style="288" customWidth="1"/>
    <col min="12562" max="12800" width="9.109375" style="288"/>
    <col min="12801" max="12801" width="2.88671875" style="288" customWidth="1"/>
    <col min="12802" max="12802" width="2.33203125" style="288" customWidth="1"/>
    <col min="12803" max="12803" width="5.5546875" style="288" customWidth="1"/>
    <col min="12804" max="12804" width="3.44140625" style="288" customWidth="1"/>
    <col min="12805" max="12805" width="31.44140625" style="288" customWidth="1"/>
    <col min="12806" max="12806" width="26.44140625" style="288" customWidth="1"/>
    <col min="12807" max="12807" width="21.44140625" style="288" customWidth="1"/>
    <col min="12808" max="12808" width="19" style="288" customWidth="1"/>
    <col min="12809" max="12809" width="18" style="288" customWidth="1"/>
    <col min="12810" max="12810" width="24.44140625" style="288" customWidth="1"/>
    <col min="12811" max="12811" width="11.33203125" style="288" customWidth="1"/>
    <col min="12812" max="12812" width="18.88671875" style="288" customWidth="1"/>
    <col min="12813" max="12813" width="17.33203125" style="288" customWidth="1"/>
    <col min="12814" max="12814" width="18.109375" style="288" bestFit="1" customWidth="1"/>
    <col min="12815" max="12815" width="25" style="288" bestFit="1" customWidth="1"/>
    <col min="12816" max="12816" width="0" style="288" hidden="1" customWidth="1"/>
    <col min="12817" max="12817" width="0.5546875" style="288" customWidth="1"/>
    <col min="12818" max="13056" width="9.109375" style="288"/>
    <col min="13057" max="13057" width="2.88671875" style="288" customWidth="1"/>
    <col min="13058" max="13058" width="2.33203125" style="288" customWidth="1"/>
    <col min="13059" max="13059" width="5.5546875" style="288" customWidth="1"/>
    <col min="13060" max="13060" width="3.44140625" style="288" customWidth="1"/>
    <col min="13061" max="13061" width="31.44140625" style="288" customWidth="1"/>
    <col min="13062" max="13062" width="26.44140625" style="288" customWidth="1"/>
    <col min="13063" max="13063" width="21.44140625" style="288" customWidth="1"/>
    <col min="13064" max="13064" width="19" style="288" customWidth="1"/>
    <col min="13065" max="13065" width="18" style="288" customWidth="1"/>
    <col min="13066" max="13066" width="24.44140625" style="288" customWidth="1"/>
    <col min="13067" max="13067" width="11.33203125" style="288" customWidth="1"/>
    <col min="13068" max="13068" width="18.88671875" style="288" customWidth="1"/>
    <col min="13069" max="13069" width="17.33203125" style="288" customWidth="1"/>
    <col min="13070" max="13070" width="18.109375" style="288" bestFit="1" customWidth="1"/>
    <col min="13071" max="13071" width="25" style="288" bestFit="1" customWidth="1"/>
    <col min="13072" max="13072" width="0" style="288" hidden="1" customWidth="1"/>
    <col min="13073" max="13073" width="0.5546875" style="288" customWidth="1"/>
    <col min="13074" max="13312" width="9.109375" style="288"/>
    <col min="13313" max="13313" width="2.88671875" style="288" customWidth="1"/>
    <col min="13314" max="13314" width="2.33203125" style="288" customWidth="1"/>
    <col min="13315" max="13315" width="5.5546875" style="288" customWidth="1"/>
    <col min="13316" max="13316" width="3.44140625" style="288" customWidth="1"/>
    <col min="13317" max="13317" width="31.44140625" style="288" customWidth="1"/>
    <col min="13318" max="13318" width="26.44140625" style="288" customWidth="1"/>
    <col min="13319" max="13319" width="21.44140625" style="288" customWidth="1"/>
    <col min="13320" max="13320" width="19" style="288" customWidth="1"/>
    <col min="13321" max="13321" width="18" style="288" customWidth="1"/>
    <col min="13322" max="13322" width="24.44140625" style="288" customWidth="1"/>
    <col min="13323" max="13323" width="11.33203125" style="288" customWidth="1"/>
    <col min="13324" max="13324" width="18.88671875" style="288" customWidth="1"/>
    <col min="13325" max="13325" width="17.33203125" style="288" customWidth="1"/>
    <col min="13326" max="13326" width="18.109375" style="288" bestFit="1" customWidth="1"/>
    <col min="13327" max="13327" width="25" style="288" bestFit="1" customWidth="1"/>
    <col min="13328" max="13328" width="0" style="288" hidden="1" customWidth="1"/>
    <col min="13329" max="13329" width="0.5546875" style="288" customWidth="1"/>
    <col min="13330" max="13568" width="9.109375" style="288"/>
    <col min="13569" max="13569" width="2.88671875" style="288" customWidth="1"/>
    <col min="13570" max="13570" width="2.33203125" style="288" customWidth="1"/>
    <col min="13571" max="13571" width="5.5546875" style="288" customWidth="1"/>
    <col min="13572" max="13572" width="3.44140625" style="288" customWidth="1"/>
    <col min="13573" max="13573" width="31.44140625" style="288" customWidth="1"/>
    <col min="13574" max="13574" width="26.44140625" style="288" customWidth="1"/>
    <col min="13575" max="13575" width="21.44140625" style="288" customWidth="1"/>
    <col min="13576" max="13576" width="19" style="288" customWidth="1"/>
    <col min="13577" max="13577" width="18" style="288" customWidth="1"/>
    <col min="13578" max="13578" width="24.44140625" style="288" customWidth="1"/>
    <col min="13579" max="13579" width="11.33203125" style="288" customWidth="1"/>
    <col min="13580" max="13580" width="18.88671875" style="288" customWidth="1"/>
    <col min="13581" max="13581" width="17.33203125" style="288" customWidth="1"/>
    <col min="13582" max="13582" width="18.109375" style="288" bestFit="1" customWidth="1"/>
    <col min="13583" max="13583" width="25" style="288" bestFit="1" customWidth="1"/>
    <col min="13584" max="13584" width="0" style="288" hidden="1" customWidth="1"/>
    <col min="13585" max="13585" width="0.5546875" style="288" customWidth="1"/>
    <col min="13586" max="13824" width="9.109375" style="288"/>
    <col min="13825" max="13825" width="2.88671875" style="288" customWidth="1"/>
    <col min="13826" max="13826" width="2.33203125" style="288" customWidth="1"/>
    <col min="13827" max="13827" width="5.5546875" style="288" customWidth="1"/>
    <col min="13828" max="13828" width="3.44140625" style="288" customWidth="1"/>
    <col min="13829" max="13829" width="31.44140625" style="288" customWidth="1"/>
    <col min="13830" max="13830" width="26.44140625" style="288" customWidth="1"/>
    <col min="13831" max="13831" width="21.44140625" style="288" customWidth="1"/>
    <col min="13832" max="13832" width="19" style="288" customWidth="1"/>
    <col min="13833" max="13833" width="18" style="288" customWidth="1"/>
    <col min="13834" max="13834" width="24.44140625" style="288" customWidth="1"/>
    <col min="13835" max="13835" width="11.33203125" style="288" customWidth="1"/>
    <col min="13836" max="13836" width="18.88671875" style="288" customWidth="1"/>
    <col min="13837" max="13837" width="17.33203125" style="288" customWidth="1"/>
    <col min="13838" max="13838" width="18.109375" style="288" bestFit="1" customWidth="1"/>
    <col min="13839" max="13839" width="25" style="288" bestFit="1" customWidth="1"/>
    <col min="13840" max="13840" width="0" style="288" hidden="1" customWidth="1"/>
    <col min="13841" max="13841" width="0.5546875" style="288" customWidth="1"/>
    <col min="13842" max="14080" width="9.109375" style="288"/>
    <col min="14081" max="14081" width="2.88671875" style="288" customWidth="1"/>
    <col min="14082" max="14082" width="2.33203125" style="288" customWidth="1"/>
    <col min="14083" max="14083" width="5.5546875" style="288" customWidth="1"/>
    <col min="14084" max="14084" width="3.44140625" style="288" customWidth="1"/>
    <col min="14085" max="14085" width="31.44140625" style="288" customWidth="1"/>
    <col min="14086" max="14086" width="26.44140625" style="288" customWidth="1"/>
    <col min="14087" max="14087" width="21.44140625" style="288" customWidth="1"/>
    <col min="14088" max="14088" width="19" style="288" customWidth="1"/>
    <col min="14089" max="14089" width="18" style="288" customWidth="1"/>
    <col min="14090" max="14090" width="24.44140625" style="288" customWidth="1"/>
    <col min="14091" max="14091" width="11.33203125" style="288" customWidth="1"/>
    <col min="14092" max="14092" width="18.88671875" style="288" customWidth="1"/>
    <col min="14093" max="14093" width="17.33203125" style="288" customWidth="1"/>
    <col min="14094" max="14094" width="18.109375" style="288" bestFit="1" customWidth="1"/>
    <col min="14095" max="14095" width="25" style="288" bestFit="1" customWidth="1"/>
    <col min="14096" max="14096" width="0" style="288" hidden="1" customWidth="1"/>
    <col min="14097" max="14097" width="0.5546875" style="288" customWidth="1"/>
    <col min="14098" max="14336" width="9.109375" style="288"/>
    <col min="14337" max="14337" width="2.88671875" style="288" customWidth="1"/>
    <col min="14338" max="14338" width="2.33203125" style="288" customWidth="1"/>
    <col min="14339" max="14339" width="5.5546875" style="288" customWidth="1"/>
    <col min="14340" max="14340" width="3.44140625" style="288" customWidth="1"/>
    <col min="14341" max="14341" width="31.44140625" style="288" customWidth="1"/>
    <col min="14342" max="14342" width="26.44140625" style="288" customWidth="1"/>
    <col min="14343" max="14343" width="21.44140625" style="288" customWidth="1"/>
    <col min="14344" max="14344" width="19" style="288" customWidth="1"/>
    <col min="14345" max="14345" width="18" style="288" customWidth="1"/>
    <col min="14346" max="14346" width="24.44140625" style="288" customWidth="1"/>
    <col min="14347" max="14347" width="11.33203125" style="288" customWidth="1"/>
    <col min="14348" max="14348" width="18.88671875" style="288" customWidth="1"/>
    <col min="14349" max="14349" width="17.33203125" style="288" customWidth="1"/>
    <col min="14350" max="14350" width="18.109375" style="288" bestFit="1" customWidth="1"/>
    <col min="14351" max="14351" width="25" style="288" bestFit="1" customWidth="1"/>
    <col min="14352" max="14352" width="0" style="288" hidden="1" customWidth="1"/>
    <col min="14353" max="14353" width="0.5546875" style="288" customWidth="1"/>
    <col min="14354" max="14592" width="9.109375" style="288"/>
    <col min="14593" max="14593" width="2.88671875" style="288" customWidth="1"/>
    <col min="14594" max="14594" width="2.33203125" style="288" customWidth="1"/>
    <col min="14595" max="14595" width="5.5546875" style="288" customWidth="1"/>
    <col min="14596" max="14596" width="3.44140625" style="288" customWidth="1"/>
    <col min="14597" max="14597" width="31.44140625" style="288" customWidth="1"/>
    <col min="14598" max="14598" width="26.44140625" style="288" customWidth="1"/>
    <col min="14599" max="14599" width="21.44140625" style="288" customWidth="1"/>
    <col min="14600" max="14600" width="19" style="288" customWidth="1"/>
    <col min="14601" max="14601" width="18" style="288" customWidth="1"/>
    <col min="14602" max="14602" width="24.44140625" style="288" customWidth="1"/>
    <col min="14603" max="14603" width="11.33203125" style="288" customWidth="1"/>
    <col min="14604" max="14604" width="18.88671875" style="288" customWidth="1"/>
    <col min="14605" max="14605" width="17.33203125" style="288" customWidth="1"/>
    <col min="14606" max="14606" width="18.109375" style="288" bestFit="1" customWidth="1"/>
    <col min="14607" max="14607" width="25" style="288" bestFit="1" customWidth="1"/>
    <col min="14608" max="14608" width="0" style="288" hidden="1" customWidth="1"/>
    <col min="14609" max="14609" width="0.5546875" style="288" customWidth="1"/>
    <col min="14610" max="14848" width="9.109375" style="288"/>
    <col min="14849" max="14849" width="2.88671875" style="288" customWidth="1"/>
    <col min="14850" max="14850" width="2.33203125" style="288" customWidth="1"/>
    <col min="14851" max="14851" width="5.5546875" style="288" customWidth="1"/>
    <col min="14852" max="14852" width="3.44140625" style="288" customWidth="1"/>
    <col min="14853" max="14853" width="31.44140625" style="288" customWidth="1"/>
    <col min="14854" max="14854" width="26.44140625" style="288" customWidth="1"/>
    <col min="14855" max="14855" width="21.44140625" style="288" customWidth="1"/>
    <col min="14856" max="14856" width="19" style="288" customWidth="1"/>
    <col min="14857" max="14857" width="18" style="288" customWidth="1"/>
    <col min="14858" max="14858" width="24.44140625" style="288" customWidth="1"/>
    <col min="14859" max="14859" width="11.33203125" style="288" customWidth="1"/>
    <col min="14860" max="14860" width="18.88671875" style="288" customWidth="1"/>
    <col min="14861" max="14861" width="17.33203125" style="288" customWidth="1"/>
    <col min="14862" max="14862" width="18.109375" style="288" bestFit="1" customWidth="1"/>
    <col min="14863" max="14863" width="25" style="288" bestFit="1" customWidth="1"/>
    <col min="14864" max="14864" width="0" style="288" hidden="1" customWidth="1"/>
    <col min="14865" max="14865" width="0.5546875" style="288" customWidth="1"/>
    <col min="14866" max="15104" width="9.109375" style="288"/>
    <col min="15105" max="15105" width="2.88671875" style="288" customWidth="1"/>
    <col min="15106" max="15106" width="2.33203125" style="288" customWidth="1"/>
    <col min="15107" max="15107" width="5.5546875" style="288" customWidth="1"/>
    <col min="15108" max="15108" width="3.44140625" style="288" customWidth="1"/>
    <col min="15109" max="15109" width="31.44140625" style="288" customWidth="1"/>
    <col min="15110" max="15110" width="26.44140625" style="288" customWidth="1"/>
    <col min="15111" max="15111" width="21.44140625" style="288" customWidth="1"/>
    <col min="15112" max="15112" width="19" style="288" customWidth="1"/>
    <col min="15113" max="15113" width="18" style="288" customWidth="1"/>
    <col min="15114" max="15114" width="24.44140625" style="288" customWidth="1"/>
    <col min="15115" max="15115" width="11.33203125" style="288" customWidth="1"/>
    <col min="15116" max="15116" width="18.88671875" style="288" customWidth="1"/>
    <col min="15117" max="15117" width="17.33203125" style="288" customWidth="1"/>
    <col min="15118" max="15118" width="18.109375" style="288" bestFit="1" customWidth="1"/>
    <col min="15119" max="15119" width="25" style="288" bestFit="1" customWidth="1"/>
    <col min="15120" max="15120" width="0" style="288" hidden="1" customWidth="1"/>
    <col min="15121" max="15121" width="0.5546875" style="288" customWidth="1"/>
    <col min="15122" max="15360" width="9.109375" style="288"/>
    <col min="15361" max="15361" width="2.88671875" style="288" customWidth="1"/>
    <col min="15362" max="15362" width="2.33203125" style="288" customWidth="1"/>
    <col min="15363" max="15363" width="5.5546875" style="288" customWidth="1"/>
    <col min="15364" max="15364" width="3.44140625" style="288" customWidth="1"/>
    <col min="15365" max="15365" width="31.44140625" style="288" customWidth="1"/>
    <col min="15366" max="15366" width="26.44140625" style="288" customWidth="1"/>
    <col min="15367" max="15367" width="21.44140625" style="288" customWidth="1"/>
    <col min="15368" max="15368" width="19" style="288" customWidth="1"/>
    <col min="15369" max="15369" width="18" style="288" customWidth="1"/>
    <col min="15370" max="15370" width="24.44140625" style="288" customWidth="1"/>
    <col min="15371" max="15371" width="11.33203125" style="288" customWidth="1"/>
    <col min="15372" max="15372" width="18.88671875" style="288" customWidth="1"/>
    <col min="15373" max="15373" width="17.33203125" style="288" customWidth="1"/>
    <col min="15374" max="15374" width="18.109375" style="288" bestFit="1" customWidth="1"/>
    <col min="15375" max="15375" width="25" style="288" bestFit="1" customWidth="1"/>
    <col min="15376" max="15376" width="0" style="288" hidden="1" customWidth="1"/>
    <col min="15377" max="15377" width="0.5546875" style="288" customWidth="1"/>
    <col min="15378" max="15616" width="9.109375" style="288"/>
    <col min="15617" max="15617" width="2.88671875" style="288" customWidth="1"/>
    <col min="15618" max="15618" width="2.33203125" style="288" customWidth="1"/>
    <col min="15619" max="15619" width="5.5546875" style="288" customWidth="1"/>
    <col min="15620" max="15620" width="3.44140625" style="288" customWidth="1"/>
    <col min="15621" max="15621" width="31.44140625" style="288" customWidth="1"/>
    <col min="15622" max="15622" width="26.44140625" style="288" customWidth="1"/>
    <col min="15623" max="15623" width="21.44140625" style="288" customWidth="1"/>
    <col min="15624" max="15624" width="19" style="288" customWidth="1"/>
    <col min="15625" max="15625" width="18" style="288" customWidth="1"/>
    <col min="15626" max="15626" width="24.44140625" style="288" customWidth="1"/>
    <col min="15627" max="15627" width="11.33203125" style="288" customWidth="1"/>
    <col min="15628" max="15628" width="18.88671875" style="288" customWidth="1"/>
    <col min="15629" max="15629" width="17.33203125" style="288" customWidth="1"/>
    <col min="15630" max="15630" width="18.109375" style="288" bestFit="1" customWidth="1"/>
    <col min="15631" max="15631" width="25" style="288" bestFit="1" customWidth="1"/>
    <col min="15632" max="15632" width="0" style="288" hidden="1" customWidth="1"/>
    <col min="15633" max="15633" width="0.5546875" style="288" customWidth="1"/>
    <col min="15634" max="15872" width="9.109375" style="288"/>
    <col min="15873" max="15873" width="2.88671875" style="288" customWidth="1"/>
    <col min="15874" max="15874" width="2.33203125" style="288" customWidth="1"/>
    <col min="15875" max="15875" width="5.5546875" style="288" customWidth="1"/>
    <col min="15876" max="15876" width="3.44140625" style="288" customWidth="1"/>
    <col min="15877" max="15877" width="31.44140625" style="288" customWidth="1"/>
    <col min="15878" max="15878" width="26.44140625" style="288" customWidth="1"/>
    <col min="15879" max="15879" width="21.44140625" style="288" customWidth="1"/>
    <col min="15880" max="15880" width="19" style="288" customWidth="1"/>
    <col min="15881" max="15881" width="18" style="288" customWidth="1"/>
    <col min="15882" max="15882" width="24.44140625" style="288" customWidth="1"/>
    <col min="15883" max="15883" width="11.33203125" style="288" customWidth="1"/>
    <col min="15884" max="15884" width="18.88671875" style="288" customWidth="1"/>
    <col min="15885" max="15885" width="17.33203125" style="288" customWidth="1"/>
    <col min="15886" max="15886" width="18.109375" style="288" bestFit="1" customWidth="1"/>
    <col min="15887" max="15887" width="25" style="288" bestFit="1" customWidth="1"/>
    <col min="15888" max="15888" width="0" style="288" hidden="1" customWidth="1"/>
    <col min="15889" max="15889" width="0.5546875" style="288" customWidth="1"/>
    <col min="15890" max="16128" width="9.109375" style="288"/>
    <col min="16129" max="16129" width="2.88671875" style="288" customWidth="1"/>
    <col min="16130" max="16130" width="2.33203125" style="288" customWidth="1"/>
    <col min="16131" max="16131" width="5.5546875" style="288" customWidth="1"/>
    <col min="16132" max="16132" width="3.44140625" style="288" customWidth="1"/>
    <col min="16133" max="16133" width="31.44140625" style="288" customWidth="1"/>
    <col min="16134" max="16134" width="26.44140625" style="288" customWidth="1"/>
    <col min="16135" max="16135" width="21.44140625" style="288" customWidth="1"/>
    <col min="16136" max="16136" width="19" style="288" customWidth="1"/>
    <col min="16137" max="16137" width="18" style="288" customWidth="1"/>
    <col min="16138" max="16138" width="24.44140625" style="288" customWidth="1"/>
    <col min="16139" max="16139" width="11.33203125" style="288" customWidth="1"/>
    <col min="16140" max="16140" width="18.88671875" style="288" customWidth="1"/>
    <col min="16141" max="16141" width="17.33203125" style="288" customWidth="1"/>
    <col min="16142" max="16142" width="18.109375" style="288" bestFit="1" customWidth="1"/>
    <col min="16143" max="16143" width="25" style="288" bestFit="1" customWidth="1"/>
    <col min="16144" max="16144" width="0" style="288" hidden="1" customWidth="1"/>
    <col min="16145" max="16145" width="0.5546875" style="288" customWidth="1"/>
    <col min="16146" max="16384" width="9.109375" style="288"/>
  </cols>
  <sheetData>
    <row r="1" spans="1:17" ht="18" customHeight="1">
      <c r="A1" s="412" t="s">
        <v>164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286"/>
      <c r="P1" s="287"/>
      <c r="Q1" s="287"/>
    </row>
    <row r="2" spans="1:17" ht="17.399999999999999">
      <c r="A2" s="413" t="s">
        <v>165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289"/>
      <c r="P2" s="290"/>
      <c r="Q2" s="290"/>
    </row>
    <row r="3" spans="1:17" ht="8.25" customHeight="1">
      <c r="A3" s="413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289"/>
    </row>
    <row r="4" spans="1:17" ht="22.5" customHeight="1">
      <c r="A4" s="291" t="s">
        <v>166</v>
      </c>
      <c r="B4" s="291" t="s">
        <v>167</v>
      </c>
      <c r="C4" s="292"/>
      <c r="D4" s="292"/>
      <c r="E4" s="292"/>
      <c r="F4" s="292"/>
      <c r="G4" s="293"/>
      <c r="H4" s="293"/>
      <c r="I4" s="293"/>
      <c r="J4" s="293"/>
      <c r="K4" s="293"/>
      <c r="L4" s="293"/>
    </row>
    <row r="5" spans="1:17" ht="13.8">
      <c r="A5" s="291"/>
      <c r="B5" s="295" t="s">
        <v>168</v>
      </c>
      <c r="C5" s="295"/>
      <c r="D5" s="295"/>
      <c r="E5" s="295"/>
      <c r="F5" s="292" t="s">
        <v>287</v>
      </c>
      <c r="G5" s="293"/>
      <c r="H5" s="293"/>
      <c r="I5" s="293"/>
      <c r="J5" s="293"/>
      <c r="K5" s="293"/>
      <c r="L5" s="293"/>
    </row>
    <row r="6" spans="1:17" ht="13.8">
      <c r="A6" s="292"/>
      <c r="B6" s="295" t="s">
        <v>0</v>
      </c>
      <c r="C6" s="295"/>
      <c r="D6" s="295"/>
      <c r="E6" s="295"/>
      <c r="F6" s="292" t="s">
        <v>169</v>
      </c>
      <c r="G6" s="293"/>
      <c r="H6" s="293"/>
      <c r="I6" s="293"/>
      <c r="J6" s="293"/>
      <c r="K6" s="293"/>
      <c r="L6" s="293"/>
    </row>
    <row r="7" spans="1:17" ht="13.8">
      <c r="A7" s="292"/>
      <c r="B7" s="296" t="s">
        <v>2</v>
      </c>
      <c r="C7" s="296"/>
      <c r="D7" s="296"/>
      <c r="E7" s="296"/>
      <c r="F7" s="292" t="s">
        <v>170</v>
      </c>
      <c r="G7" s="293"/>
      <c r="H7" s="293"/>
      <c r="I7" s="293"/>
      <c r="J7" s="293"/>
      <c r="K7" s="293"/>
      <c r="L7" s="293"/>
    </row>
    <row r="8" spans="1:17" ht="13.8">
      <c r="A8" s="292"/>
      <c r="B8" s="296" t="s">
        <v>289</v>
      </c>
      <c r="C8" s="296"/>
      <c r="D8" s="296"/>
      <c r="E8" s="296"/>
      <c r="F8" s="292" t="s">
        <v>293</v>
      </c>
      <c r="G8" s="293"/>
      <c r="H8" s="293"/>
      <c r="I8" s="293"/>
      <c r="J8" s="293"/>
      <c r="K8" s="293"/>
      <c r="L8" s="293"/>
    </row>
    <row r="9" spans="1:17" ht="13.8">
      <c r="A9" s="292"/>
      <c r="B9" s="296" t="s">
        <v>25</v>
      </c>
      <c r="C9" s="296"/>
      <c r="D9" s="296"/>
      <c r="E9" s="296"/>
      <c r="F9" s="292" t="s">
        <v>290</v>
      </c>
      <c r="G9" s="293"/>
      <c r="H9" s="293"/>
      <c r="I9" s="293"/>
      <c r="J9" s="293"/>
      <c r="K9" s="293"/>
      <c r="L9" s="293"/>
    </row>
    <row r="10" spans="1:17" ht="13.8">
      <c r="A10" s="292"/>
      <c r="B10" s="296" t="s">
        <v>3</v>
      </c>
      <c r="C10" s="296"/>
      <c r="D10" s="296"/>
      <c r="E10" s="296"/>
      <c r="F10" s="292" t="s">
        <v>263</v>
      </c>
      <c r="G10" s="293"/>
      <c r="H10" s="293"/>
      <c r="I10" s="293"/>
      <c r="J10" s="293"/>
      <c r="K10" s="293"/>
      <c r="L10" s="293"/>
    </row>
    <row r="11" spans="1:17" ht="13.8">
      <c r="A11" s="292"/>
      <c r="B11" s="296" t="s">
        <v>4</v>
      </c>
      <c r="C11" s="296"/>
      <c r="D11" s="296"/>
      <c r="E11" s="296"/>
      <c r="F11" s="292" t="s">
        <v>296</v>
      </c>
      <c r="G11" s="293"/>
      <c r="H11" s="293"/>
      <c r="I11" s="293"/>
      <c r="J11" s="293"/>
      <c r="K11" s="293"/>
      <c r="L11" s="293"/>
    </row>
    <row r="12" spans="1:17" ht="13.8">
      <c r="A12" s="292"/>
      <c r="B12" s="296" t="s">
        <v>295</v>
      </c>
      <c r="C12" s="296"/>
      <c r="D12" s="296"/>
      <c r="E12" s="296"/>
      <c r="F12" s="292" t="s">
        <v>297</v>
      </c>
      <c r="G12" s="293"/>
      <c r="H12" s="293"/>
      <c r="I12" s="293"/>
      <c r="J12" s="293"/>
      <c r="K12" s="293"/>
      <c r="L12" s="293"/>
    </row>
    <row r="13" spans="1:17" ht="13.8">
      <c r="A13" s="292"/>
      <c r="B13" s="296" t="s">
        <v>171</v>
      </c>
      <c r="C13" s="296"/>
      <c r="D13" s="296"/>
      <c r="E13" s="296"/>
      <c r="F13" s="292" t="s">
        <v>172</v>
      </c>
      <c r="G13" s="293"/>
      <c r="H13" s="293"/>
      <c r="I13" s="293"/>
      <c r="J13" s="293"/>
      <c r="K13" s="293"/>
      <c r="L13" s="293"/>
    </row>
    <row r="14" spans="1:17" ht="13.8">
      <c r="A14" s="292"/>
      <c r="B14" s="292"/>
      <c r="C14" s="292"/>
      <c r="D14" s="292"/>
      <c r="E14" s="292"/>
      <c r="F14" s="292"/>
      <c r="G14" s="293"/>
      <c r="H14" s="293"/>
      <c r="I14" s="293"/>
      <c r="J14" s="293"/>
      <c r="K14" s="293"/>
      <c r="L14" s="293"/>
    </row>
    <row r="15" spans="1:17" ht="18.75" customHeight="1" thickBot="1">
      <c r="A15" s="291" t="s">
        <v>173</v>
      </c>
      <c r="B15" s="291" t="s">
        <v>174</v>
      </c>
      <c r="C15" s="292"/>
      <c r="D15" s="292"/>
      <c r="E15" s="292"/>
      <c r="F15" s="297"/>
      <c r="G15" s="298"/>
      <c r="H15" s="298"/>
      <c r="I15" s="298"/>
      <c r="J15" s="298"/>
      <c r="K15" s="298"/>
      <c r="L15" s="298"/>
      <c r="M15" s="298"/>
      <c r="N15" s="297"/>
      <c r="O15" s="297"/>
      <c r="P15" s="297"/>
    </row>
    <row r="16" spans="1:17" ht="51" customHeight="1" thickBot="1">
      <c r="A16" s="291"/>
      <c r="B16" s="291"/>
      <c r="C16" s="340" t="s">
        <v>6</v>
      </c>
      <c r="D16" s="383"/>
      <c r="E16" s="384" t="s">
        <v>175</v>
      </c>
      <c r="F16" s="384" t="s">
        <v>176</v>
      </c>
      <c r="G16" s="384" t="s">
        <v>7</v>
      </c>
      <c r="H16" s="384" t="s">
        <v>8</v>
      </c>
      <c r="I16" s="384" t="s">
        <v>177</v>
      </c>
      <c r="J16" s="384" t="s">
        <v>178</v>
      </c>
      <c r="K16" s="384" t="s">
        <v>179</v>
      </c>
      <c r="L16" s="384" t="s">
        <v>180</v>
      </c>
      <c r="M16" s="384" t="s">
        <v>64</v>
      </c>
      <c r="N16" s="385" t="s">
        <v>262</v>
      </c>
    </row>
    <row r="17" spans="1:15" ht="18.75" customHeight="1">
      <c r="A17" s="291"/>
      <c r="B17" s="291"/>
      <c r="C17" s="299"/>
      <c r="D17" s="401" t="s">
        <v>181</v>
      </c>
      <c r="E17" s="402" t="s">
        <v>141</v>
      </c>
      <c r="F17" s="403"/>
      <c r="G17" s="404"/>
      <c r="H17" s="404"/>
      <c r="I17" s="404"/>
      <c r="J17" s="404"/>
      <c r="K17" s="404"/>
      <c r="L17" s="405"/>
      <c r="M17" s="406"/>
      <c r="N17" s="407"/>
    </row>
    <row r="18" spans="1:15" ht="18.75" customHeight="1">
      <c r="A18" s="291"/>
      <c r="B18" s="291"/>
      <c r="C18" s="305"/>
      <c r="D18" s="341"/>
      <c r="E18" s="342" t="s">
        <v>182</v>
      </c>
      <c r="F18" s="306"/>
      <c r="G18" s="388"/>
      <c r="H18" s="388"/>
      <c r="I18" s="388"/>
      <c r="J18" s="389"/>
      <c r="K18" s="322"/>
      <c r="L18" s="390"/>
      <c r="M18" s="408"/>
      <c r="N18" s="409"/>
    </row>
    <row r="19" spans="1:15" ht="24.9" customHeight="1">
      <c r="A19" s="291"/>
      <c r="B19" s="291"/>
      <c r="C19" s="305">
        <v>1</v>
      </c>
      <c r="D19" s="386"/>
      <c r="E19" s="387" t="s">
        <v>183</v>
      </c>
      <c r="F19" s="306"/>
      <c r="G19" s="388" t="s">
        <v>185</v>
      </c>
      <c r="H19" s="388" t="s">
        <v>186</v>
      </c>
      <c r="I19" s="388" t="s">
        <v>185</v>
      </c>
      <c r="J19" s="389">
        <v>1</v>
      </c>
      <c r="K19" s="322" t="s">
        <v>9</v>
      </c>
      <c r="L19" s="390">
        <v>605227.13119999995</v>
      </c>
      <c r="M19" s="391">
        <v>0</v>
      </c>
      <c r="N19" s="392">
        <v>0.11</v>
      </c>
    </row>
    <row r="20" spans="1:15" ht="24.9" customHeight="1">
      <c r="A20" s="291"/>
      <c r="B20" s="291"/>
      <c r="C20" s="305">
        <v>2</v>
      </c>
      <c r="D20" s="386"/>
      <c r="E20" s="387" t="s">
        <v>184</v>
      </c>
      <c r="F20" s="308"/>
      <c r="G20" s="388" t="s">
        <v>185</v>
      </c>
      <c r="H20" s="388" t="s">
        <v>186</v>
      </c>
      <c r="I20" s="388" t="s">
        <v>185</v>
      </c>
      <c r="J20" s="389">
        <v>1</v>
      </c>
      <c r="K20" s="322" t="s">
        <v>9</v>
      </c>
      <c r="L20" s="390">
        <v>259797.1232</v>
      </c>
      <c r="M20" s="391">
        <v>0</v>
      </c>
      <c r="N20" s="392">
        <v>0.11</v>
      </c>
    </row>
    <row r="21" spans="1:15" ht="24.9" customHeight="1">
      <c r="A21" s="291"/>
      <c r="B21" s="291"/>
      <c r="C21" s="305"/>
      <c r="D21" s="341"/>
      <c r="E21" s="342" t="s">
        <v>187</v>
      </c>
      <c r="F21" s="308"/>
      <c r="G21" s="388"/>
      <c r="H21" s="388"/>
      <c r="I21" s="388"/>
      <c r="J21" s="389"/>
      <c r="K21" s="322"/>
      <c r="L21" s="390"/>
      <c r="M21" s="408"/>
      <c r="N21" s="409"/>
    </row>
    <row r="22" spans="1:15" ht="24.9" customHeight="1">
      <c r="A22" s="291"/>
      <c r="B22" s="291"/>
      <c r="C22" s="305">
        <v>3</v>
      </c>
      <c r="D22" s="386"/>
      <c r="E22" s="387" t="s">
        <v>188</v>
      </c>
      <c r="F22" s="309"/>
      <c r="G22" s="388" t="s">
        <v>185</v>
      </c>
      <c r="H22" s="388" t="s">
        <v>186</v>
      </c>
      <c r="I22" s="388" t="s">
        <v>185</v>
      </c>
      <c r="J22" s="389">
        <v>1</v>
      </c>
      <c r="K22" s="322" t="s">
        <v>9</v>
      </c>
      <c r="L22" s="390">
        <v>168016.20319999999</v>
      </c>
      <c r="M22" s="391">
        <v>0</v>
      </c>
      <c r="N22" s="392">
        <v>0.11</v>
      </c>
      <c r="O22" s="343"/>
    </row>
    <row r="23" spans="1:15" ht="24.9" customHeight="1">
      <c r="A23" s="291"/>
      <c r="B23" s="291"/>
      <c r="C23" s="305">
        <v>4</v>
      </c>
      <c r="D23" s="386"/>
      <c r="E23" s="387" t="s">
        <v>189</v>
      </c>
      <c r="F23" s="309"/>
      <c r="G23" s="388" t="s">
        <v>185</v>
      </c>
      <c r="H23" s="388" t="s">
        <v>186</v>
      </c>
      <c r="I23" s="388" t="s">
        <v>185</v>
      </c>
      <c r="J23" s="389">
        <v>1</v>
      </c>
      <c r="K23" s="322" t="s">
        <v>9</v>
      </c>
      <c r="L23" s="390">
        <v>168183.07759999999</v>
      </c>
      <c r="M23" s="391">
        <v>0</v>
      </c>
      <c r="N23" s="392">
        <v>0.11</v>
      </c>
      <c r="O23" s="343"/>
    </row>
    <row r="24" spans="1:15" ht="24.9" customHeight="1">
      <c r="A24" s="291"/>
      <c r="B24" s="291"/>
      <c r="C24" s="305"/>
      <c r="D24" s="341"/>
      <c r="E24" s="342" t="s">
        <v>190</v>
      </c>
      <c r="F24" s="309"/>
      <c r="G24" s="388"/>
      <c r="H24" s="388"/>
      <c r="I24" s="388"/>
      <c r="J24" s="389"/>
      <c r="K24" s="322"/>
      <c r="L24" s="390"/>
      <c r="M24" s="408"/>
      <c r="N24" s="409"/>
      <c r="O24" s="343"/>
    </row>
    <row r="25" spans="1:15" ht="24.9" customHeight="1">
      <c r="A25" s="291"/>
      <c r="B25" s="291"/>
      <c r="C25" s="305">
        <v>5</v>
      </c>
      <c r="D25" s="386"/>
      <c r="E25" s="387" t="s">
        <v>191</v>
      </c>
      <c r="F25" s="309"/>
      <c r="G25" s="388" t="s">
        <v>185</v>
      </c>
      <c r="H25" s="388" t="s">
        <v>186</v>
      </c>
      <c r="I25" s="388" t="s">
        <v>185</v>
      </c>
      <c r="J25" s="389">
        <v>1</v>
      </c>
      <c r="K25" s="322" t="s">
        <v>9</v>
      </c>
      <c r="L25" s="390">
        <v>180364.9088</v>
      </c>
      <c r="M25" s="391">
        <v>0</v>
      </c>
      <c r="N25" s="392">
        <v>0.11</v>
      </c>
      <c r="O25" s="343"/>
    </row>
    <row r="26" spans="1:15" ht="24.9" customHeight="1">
      <c r="A26" s="291"/>
      <c r="B26" s="291"/>
      <c r="C26" s="305"/>
      <c r="D26" s="341"/>
      <c r="E26" s="342" t="s">
        <v>192</v>
      </c>
      <c r="F26" s="309"/>
      <c r="G26" s="388"/>
      <c r="H26" s="388"/>
      <c r="I26" s="388"/>
      <c r="J26" s="389"/>
      <c r="K26" s="322"/>
      <c r="L26" s="390"/>
      <c r="M26" s="408"/>
      <c r="N26" s="409"/>
      <c r="O26" s="343"/>
    </row>
    <row r="27" spans="1:15" ht="24.9" customHeight="1">
      <c r="A27" s="291"/>
      <c r="B27" s="291"/>
      <c r="C27" s="305">
        <v>6</v>
      </c>
      <c r="D27" s="386"/>
      <c r="E27" s="387" t="s">
        <v>193</v>
      </c>
      <c r="F27" s="309"/>
      <c r="G27" s="388" t="s">
        <v>185</v>
      </c>
      <c r="H27" s="388" t="s">
        <v>186</v>
      </c>
      <c r="I27" s="388" t="s">
        <v>185</v>
      </c>
      <c r="J27" s="389">
        <v>1</v>
      </c>
      <c r="K27" s="322" t="s">
        <v>9</v>
      </c>
      <c r="L27" s="390">
        <v>173022.43520000001</v>
      </c>
      <c r="M27" s="391">
        <v>0</v>
      </c>
      <c r="N27" s="392">
        <v>0.11</v>
      </c>
      <c r="O27" s="343"/>
    </row>
    <row r="28" spans="1:15" ht="24.9" customHeight="1">
      <c r="A28" s="291"/>
      <c r="B28" s="291"/>
      <c r="C28" s="305">
        <v>7</v>
      </c>
      <c r="D28" s="386"/>
      <c r="E28" s="387" t="s">
        <v>194</v>
      </c>
      <c r="F28" s="309"/>
      <c r="G28" s="388" t="s">
        <v>185</v>
      </c>
      <c r="H28" s="388" t="s">
        <v>186</v>
      </c>
      <c r="I28" s="388" t="s">
        <v>185</v>
      </c>
      <c r="J28" s="389">
        <v>1</v>
      </c>
      <c r="K28" s="322" t="s">
        <v>9</v>
      </c>
      <c r="L28" s="390">
        <v>167014.95679999999</v>
      </c>
      <c r="M28" s="391">
        <v>0</v>
      </c>
      <c r="N28" s="392">
        <v>0.11</v>
      </c>
      <c r="O28" s="343"/>
    </row>
    <row r="29" spans="1:15" ht="24.9" customHeight="1">
      <c r="A29" s="291"/>
      <c r="B29" s="291"/>
      <c r="C29" s="305"/>
      <c r="D29" s="341"/>
      <c r="E29" s="342" t="s">
        <v>195</v>
      </c>
      <c r="F29" s="309"/>
      <c r="G29" s="388"/>
      <c r="H29" s="388"/>
      <c r="I29" s="388"/>
      <c r="J29" s="389"/>
      <c r="K29" s="322"/>
      <c r="L29" s="390"/>
      <c r="M29" s="408"/>
      <c r="N29" s="409"/>
      <c r="O29" s="343"/>
    </row>
    <row r="30" spans="1:15" ht="24.9" customHeight="1">
      <c r="A30" s="291"/>
      <c r="B30" s="291"/>
      <c r="C30" s="305">
        <v>8</v>
      </c>
      <c r="D30" s="386"/>
      <c r="E30" s="387" t="s">
        <v>196</v>
      </c>
      <c r="F30" s="309"/>
      <c r="G30" s="388" t="s">
        <v>185</v>
      </c>
      <c r="H30" s="388" t="s">
        <v>186</v>
      </c>
      <c r="I30" s="388" t="s">
        <v>185</v>
      </c>
      <c r="J30" s="389">
        <v>1</v>
      </c>
      <c r="K30" s="322" t="s">
        <v>9</v>
      </c>
      <c r="L30" s="390">
        <v>272646.45199999999</v>
      </c>
      <c r="M30" s="391">
        <v>0</v>
      </c>
      <c r="N30" s="392">
        <v>0.11</v>
      </c>
      <c r="O30" s="343"/>
    </row>
    <row r="31" spans="1:15" ht="24.9" customHeight="1">
      <c r="A31" s="291"/>
      <c r="B31" s="291"/>
      <c r="C31" s="305"/>
      <c r="D31" s="341"/>
      <c r="E31" s="410" t="s">
        <v>198</v>
      </c>
      <c r="F31" s="309"/>
      <c r="G31" s="388"/>
      <c r="H31" s="388"/>
      <c r="I31" s="388"/>
      <c r="J31" s="389"/>
      <c r="K31" s="322"/>
      <c r="L31" s="390"/>
      <c r="M31" s="408"/>
      <c r="N31" s="409"/>
      <c r="O31" s="343"/>
    </row>
    <row r="32" spans="1:15" ht="24.9" customHeight="1">
      <c r="A32" s="291"/>
      <c r="B32" s="291"/>
      <c r="C32" s="305">
        <v>9</v>
      </c>
      <c r="D32" s="386"/>
      <c r="E32" s="387" t="s">
        <v>197</v>
      </c>
      <c r="F32" s="309"/>
      <c r="G32" s="388" t="s">
        <v>185</v>
      </c>
      <c r="H32" s="388" t="s">
        <v>186</v>
      </c>
      <c r="I32" s="388" t="s">
        <v>185</v>
      </c>
      <c r="J32" s="389">
        <v>1</v>
      </c>
      <c r="K32" s="322" t="s">
        <v>9</v>
      </c>
      <c r="L32" s="390">
        <v>173022.43520000001</v>
      </c>
      <c r="M32" s="391">
        <v>0</v>
      </c>
      <c r="N32" s="392">
        <v>0.11</v>
      </c>
      <c r="O32" s="343"/>
    </row>
    <row r="33" spans="1:15" ht="24.9" customHeight="1">
      <c r="A33" s="291"/>
      <c r="B33" s="291"/>
      <c r="C33" s="305"/>
      <c r="D33" s="341"/>
      <c r="E33" s="410" t="s">
        <v>302</v>
      </c>
      <c r="F33" s="309"/>
      <c r="G33" s="388"/>
      <c r="H33" s="388"/>
      <c r="I33" s="388"/>
      <c r="J33" s="389"/>
      <c r="K33" s="322"/>
      <c r="L33" s="390"/>
      <c r="M33" s="408"/>
      <c r="N33" s="409"/>
      <c r="O33" s="343"/>
    </row>
    <row r="34" spans="1:15" ht="24.9" customHeight="1">
      <c r="A34" s="291"/>
      <c r="B34" s="291"/>
      <c r="C34" s="305">
        <v>10</v>
      </c>
      <c r="D34" s="386"/>
      <c r="E34" s="387" t="s">
        <v>199</v>
      </c>
      <c r="F34" s="309"/>
      <c r="G34" s="388" t="s">
        <v>185</v>
      </c>
      <c r="H34" s="388" t="s">
        <v>186</v>
      </c>
      <c r="I34" s="388" t="s">
        <v>185</v>
      </c>
      <c r="J34" s="389">
        <v>1</v>
      </c>
      <c r="K34" s="322" t="s">
        <v>9</v>
      </c>
      <c r="L34" s="390">
        <v>173022.43520000001</v>
      </c>
      <c r="M34" s="391">
        <v>0</v>
      </c>
      <c r="N34" s="392">
        <v>0.11</v>
      </c>
      <c r="O34" s="343"/>
    </row>
    <row r="35" spans="1:15" ht="24.9" customHeight="1">
      <c r="A35" s="291"/>
      <c r="B35" s="291"/>
      <c r="C35" s="305">
        <v>11</v>
      </c>
      <c r="D35" s="386"/>
      <c r="E35" s="387" t="s">
        <v>200</v>
      </c>
      <c r="F35" s="309"/>
      <c r="G35" s="388" t="s">
        <v>185</v>
      </c>
      <c r="H35" s="388" t="s">
        <v>186</v>
      </c>
      <c r="I35" s="388" t="s">
        <v>185</v>
      </c>
      <c r="J35" s="389">
        <v>1</v>
      </c>
      <c r="K35" s="322" t="s">
        <v>9</v>
      </c>
      <c r="L35" s="390">
        <v>173022.43520000001</v>
      </c>
      <c r="M35" s="391">
        <v>0</v>
      </c>
      <c r="N35" s="392">
        <v>0.11</v>
      </c>
      <c r="O35" s="343"/>
    </row>
    <row r="36" spans="1:15" ht="24.9" customHeight="1">
      <c r="A36" s="291"/>
      <c r="B36" s="291"/>
      <c r="C36" s="305"/>
      <c r="D36" s="341"/>
      <c r="E36" s="410" t="s">
        <v>301</v>
      </c>
      <c r="F36" s="309"/>
      <c r="G36" s="388"/>
      <c r="H36" s="388"/>
      <c r="I36" s="388"/>
      <c r="J36" s="389"/>
      <c r="K36" s="322"/>
      <c r="L36" s="390"/>
      <c r="M36" s="408"/>
      <c r="N36" s="409"/>
      <c r="O36" s="343"/>
    </row>
    <row r="37" spans="1:15" ht="24.9" customHeight="1">
      <c r="A37" s="291"/>
      <c r="B37" s="291"/>
      <c r="C37" s="305">
        <v>12</v>
      </c>
      <c r="D37" s="386"/>
      <c r="E37" s="387" t="s">
        <v>201</v>
      </c>
      <c r="F37" s="309"/>
      <c r="G37" s="388" t="s">
        <v>185</v>
      </c>
      <c r="H37" s="388" t="s">
        <v>186</v>
      </c>
      <c r="I37" s="388" t="s">
        <v>185</v>
      </c>
      <c r="J37" s="389">
        <v>1</v>
      </c>
      <c r="K37" s="322" t="s">
        <v>9</v>
      </c>
      <c r="L37" s="390">
        <v>182033.65280000001</v>
      </c>
      <c r="M37" s="391">
        <v>0</v>
      </c>
      <c r="N37" s="392">
        <v>0.11</v>
      </c>
      <c r="O37" s="343"/>
    </row>
    <row r="38" spans="1:15" ht="24.9" customHeight="1">
      <c r="A38" s="291"/>
      <c r="B38" s="291"/>
      <c r="C38" s="305">
        <v>13</v>
      </c>
      <c r="D38" s="386"/>
      <c r="E38" s="387" t="s">
        <v>264</v>
      </c>
      <c r="F38" s="309"/>
      <c r="G38" s="388" t="s">
        <v>185</v>
      </c>
      <c r="H38" s="388" t="s">
        <v>186</v>
      </c>
      <c r="I38" s="388" t="s">
        <v>185</v>
      </c>
      <c r="J38" s="389">
        <v>1</v>
      </c>
      <c r="K38" s="322" t="s">
        <v>9</v>
      </c>
      <c r="L38" s="390">
        <v>162877.1</v>
      </c>
      <c r="M38" s="391">
        <v>0</v>
      </c>
      <c r="N38" s="392">
        <v>0.11</v>
      </c>
      <c r="O38" s="343"/>
    </row>
    <row r="39" spans="1:15" ht="24.9" customHeight="1">
      <c r="A39" s="291"/>
      <c r="B39" s="291"/>
      <c r="C39" s="305">
        <v>14</v>
      </c>
      <c r="D39" s="386"/>
      <c r="E39" s="387" t="s">
        <v>202</v>
      </c>
      <c r="F39" s="309"/>
      <c r="G39" s="388" t="s">
        <v>185</v>
      </c>
      <c r="H39" s="388" t="s">
        <v>186</v>
      </c>
      <c r="I39" s="388" t="s">
        <v>185</v>
      </c>
      <c r="J39" s="389">
        <v>1</v>
      </c>
      <c r="K39" s="322" t="s">
        <v>9</v>
      </c>
      <c r="L39" s="390">
        <v>163343.72</v>
      </c>
      <c r="M39" s="391">
        <v>0</v>
      </c>
      <c r="N39" s="392">
        <v>0.11</v>
      </c>
      <c r="O39" s="343"/>
    </row>
    <row r="40" spans="1:15" ht="24.9" customHeight="1">
      <c r="A40" s="291"/>
      <c r="B40" s="291"/>
      <c r="C40" s="305">
        <v>15</v>
      </c>
      <c r="D40" s="386"/>
      <c r="E40" s="387" t="s">
        <v>203</v>
      </c>
      <c r="F40" s="309"/>
      <c r="G40" s="388" t="s">
        <v>185</v>
      </c>
      <c r="H40" s="388" t="s">
        <v>186</v>
      </c>
      <c r="I40" s="388" t="s">
        <v>185</v>
      </c>
      <c r="J40" s="389">
        <v>1</v>
      </c>
      <c r="K40" s="322" t="s">
        <v>9</v>
      </c>
      <c r="L40" s="390">
        <v>162877.1</v>
      </c>
      <c r="M40" s="391">
        <v>0</v>
      </c>
      <c r="N40" s="392">
        <v>0.11</v>
      </c>
      <c r="O40" s="343"/>
    </row>
    <row r="41" spans="1:15" ht="24.9" customHeight="1">
      <c r="A41" s="291"/>
      <c r="B41" s="291"/>
      <c r="C41" s="305">
        <v>16</v>
      </c>
      <c r="D41" s="386"/>
      <c r="E41" s="387" t="s">
        <v>204</v>
      </c>
      <c r="F41" s="309"/>
      <c r="G41" s="388" t="s">
        <v>185</v>
      </c>
      <c r="H41" s="388" t="s">
        <v>186</v>
      </c>
      <c r="I41" s="388" t="s">
        <v>185</v>
      </c>
      <c r="J41" s="389">
        <v>1</v>
      </c>
      <c r="K41" s="322" t="s">
        <v>9</v>
      </c>
      <c r="L41" s="390">
        <v>169017.44959999999</v>
      </c>
      <c r="M41" s="391">
        <v>0</v>
      </c>
      <c r="N41" s="392">
        <v>0.11</v>
      </c>
      <c r="O41" s="343"/>
    </row>
    <row r="42" spans="1:15" ht="24.9" customHeight="1">
      <c r="A42" s="291"/>
      <c r="B42" s="291"/>
      <c r="C42" s="305">
        <v>17</v>
      </c>
      <c r="D42" s="386"/>
      <c r="E42" s="387" t="s">
        <v>205</v>
      </c>
      <c r="F42" s="309"/>
      <c r="G42" s="388" t="s">
        <v>185</v>
      </c>
      <c r="H42" s="388" t="s">
        <v>186</v>
      </c>
      <c r="I42" s="388" t="s">
        <v>185</v>
      </c>
      <c r="J42" s="389">
        <v>1</v>
      </c>
      <c r="K42" s="322" t="s">
        <v>9</v>
      </c>
      <c r="L42" s="390">
        <v>155166.8744</v>
      </c>
      <c r="M42" s="391">
        <v>0</v>
      </c>
      <c r="N42" s="392">
        <v>0.11</v>
      </c>
      <c r="O42" s="343"/>
    </row>
    <row r="43" spans="1:15" ht="24.9" customHeight="1">
      <c r="A43" s="291"/>
      <c r="B43" s="291"/>
      <c r="C43" s="305"/>
      <c r="D43" s="341"/>
      <c r="E43" s="410" t="s">
        <v>300</v>
      </c>
      <c r="F43" s="309"/>
      <c r="G43" s="388"/>
      <c r="H43" s="388"/>
      <c r="I43" s="388"/>
      <c r="J43" s="389"/>
      <c r="K43" s="322"/>
      <c r="L43" s="390"/>
      <c r="M43" s="408"/>
      <c r="N43" s="409"/>
      <c r="O43" s="343"/>
    </row>
    <row r="44" spans="1:15" ht="24.9" customHeight="1" thickBot="1">
      <c r="A44" s="291"/>
      <c r="B44" s="291"/>
      <c r="C44" s="305">
        <v>18</v>
      </c>
      <c r="D44" s="386"/>
      <c r="E44" s="387" t="s">
        <v>206</v>
      </c>
      <c r="F44" s="309"/>
      <c r="G44" s="388" t="s">
        <v>185</v>
      </c>
      <c r="H44" s="388" t="s">
        <v>186</v>
      </c>
      <c r="I44" s="388" t="s">
        <v>185</v>
      </c>
      <c r="J44" s="389">
        <v>1</v>
      </c>
      <c r="K44" s="322" t="s">
        <v>9</v>
      </c>
      <c r="L44" s="390">
        <v>158003.73920000001</v>
      </c>
      <c r="M44" s="391">
        <v>0</v>
      </c>
      <c r="N44" s="392">
        <v>0.11</v>
      </c>
      <c r="O44" s="343"/>
    </row>
    <row r="45" spans="1:15" ht="18.75" customHeight="1">
      <c r="A45" s="291"/>
      <c r="B45" s="291"/>
      <c r="C45" s="299"/>
      <c r="D45" s="401" t="s">
        <v>156</v>
      </c>
      <c r="E45" s="402" t="s">
        <v>142</v>
      </c>
      <c r="F45" s="403"/>
      <c r="G45" s="404"/>
      <c r="H45" s="404"/>
      <c r="I45" s="404"/>
      <c r="J45" s="404"/>
      <c r="K45" s="404"/>
      <c r="L45" s="405"/>
      <c r="M45" s="406"/>
      <c r="N45" s="407"/>
    </row>
    <row r="46" spans="1:15" ht="24.9" customHeight="1">
      <c r="A46" s="291"/>
      <c r="B46" s="291"/>
      <c r="C46" s="305"/>
      <c r="D46" s="341"/>
      <c r="E46" s="342" t="s">
        <v>142</v>
      </c>
      <c r="F46" s="309"/>
      <c r="G46" s="388"/>
      <c r="H46" s="388"/>
      <c r="I46" s="388"/>
      <c r="J46" s="389"/>
      <c r="K46" s="322"/>
      <c r="L46" s="390"/>
      <c r="M46" s="408"/>
      <c r="N46" s="409"/>
      <c r="O46" s="343"/>
    </row>
    <row r="47" spans="1:15" ht="24.9" customHeight="1">
      <c r="A47" s="291"/>
      <c r="B47" s="291"/>
      <c r="C47" s="305">
        <v>19</v>
      </c>
      <c r="D47" s="386"/>
      <c r="E47" s="387" t="s">
        <v>207</v>
      </c>
      <c r="F47" s="309"/>
      <c r="G47" s="388" t="s">
        <v>185</v>
      </c>
      <c r="H47" s="388" t="s">
        <v>186</v>
      </c>
      <c r="I47" s="388" t="s">
        <v>185</v>
      </c>
      <c r="J47" s="389">
        <v>1</v>
      </c>
      <c r="K47" s="322" t="s">
        <v>9</v>
      </c>
      <c r="L47" s="390">
        <v>394798.51279999997</v>
      </c>
      <c r="M47" s="391">
        <v>0</v>
      </c>
      <c r="N47" s="392">
        <v>0</v>
      </c>
      <c r="O47" s="343"/>
    </row>
    <row r="48" spans="1:15" ht="85.8" customHeight="1">
      <c r="A48" s="291"/>
      <c r="B48" s="291"/>
      <c r="C48" s="305">
        <v>20</v>
      </c>
      <c r="D48" s="386"/>
      <c r="E48" s="387" t="s">
        <v>208</v>
      </c>
      <c r="F48" s="309"/>
      <c r="G48" s="388" t="s">
        <v>209</v>
      </c>
      <c r="H48" s="388" t="s">
        <v>10</v>
      </c>
      <c r="I48" s="388" t="s">
        <v>209</v>
      </c>
      <c r="J48" s="389">
        <v>1</v>
      </c>
      <c r="K48" s="322" t="s">
        <v>9</v>
      </c>
      <c r="L48" s="390">
        <v>5155000</v>
      </c>
      <c r="M48" s="393" t="s">
        <v>309</v>
      </c>
      <c r="N48" s="392">
        <v>0</v>
      </c>
      <c r="O48" s="343"/>
    </row>
    <row r="49" spans="1:15" ht="32.25" customHeight="1">
      <c r="A49" s="291"/>
      <c r="B49" s="291"/>
      <c r="C49" s="305"/>
      <c r="D49" s="341"/>
      <c r="E49" s="342" t="s">
        <v>210</v>
      </c>
      <c r="F49" s="309"/>
      <c r="G49" s="388"/>
      <c r="H49" s="388"/>
      <c r="I49" s="388"/>
      <c r="J49" s="389"/>
      <c r="K49" s="322"/>
      <c r="L49" s="390"/>
      <c r="M49" s="408"/>
      <c r="N49" s="409"/>
      <c r="O49" s="343"/>
    </row>
    <row r="50" spans="1:15" ht="32.25" customHeight="1" thickBot="1">
      <c r="A50" s="291"/>
      <c r="B50" s="291"/>
      <c r="C50" s="305">
        <v>21</v>
      </c>
      <c r="D50" s="386"/>
      <c r="E50" s="387" t="s">
        <v>211</v>
      </c>
      <c r="F50" s="309"/>
      <c r="G50" s="388" t="s">
        <v>185</v>
      </c>
      <c r="H50" s="388" t="s">
        <v>186</v>
      </c>
      <c r="I50" s="388" t="s">
        <v>185</v>
      </c>
      <c r="J50" s="389">
        <v>1</v>
      </c>
      <c r="K50" s="322" t="s">
        <v>9</v>
      </c>
      <c r="L50" s="390">
        <v>279321.42800000001</v>
      </c>
      <c r="M50" s="391">
        <v>0</v>
      </c>
      <c r="N50" s="392">
        <v>0</v>
      </c>
      <c r="O50" s="343"/>
    </row>
    <row r="51" spans="1:15" ht="18.75" customHeight="1">
      <c r="A51" s="291"/>
      <c r="B51" s="291"/>
      <c r="C51" s="299"/>
      <c r="D51" s="401" t="s">
        <v>157</v>
      </c>
      <c r="E51" s="402" t="s">
        <v>76</v>
      </c>
      <c r="F51" s="403"/>
      <c r="G51" s="404"/>
      <c r="H51" s="404"/>
      <c r="I51" s="404"/>
      <c r="J51" s="404"/>
      <c r="K51" s="404"/>
      <c r="L51" s="405"/>
      <c r="M51" s="406"/>
      <c r="N51" s="407"/>
    </row>
    <row r="52" spans="1:15" ht="32.25" customHeight="1">
      <c r="A52" s="291"/>
      <c r="B52" s="291"/>
      <c r="C52" s="305"/>
      <c r="D52" s="341"/>
      <c r="E52" s="342" t="s">
        <v>212</v>
      </c>
      <c r="F52" s="309"/>
      <c r="G52" s="388"/>
      <c r="H52" s="388"/>
      <c r="I52" s="388"/>
      <c r="J52" s="389"/>
      <c r="K52" s="322"/>
      <c r="L52" s="390"/>
      <c r="M52" s="408"/>
      <c r="N52" s="409"/>
      <c r="O52" s="343"/>
    </row>
    <row r="53" spans="1:15" ht="32.25" customHeight="1">
      <c r="A53" s="291"/>
      <c r="B53" s="291"/>
      <c r="C53" s="305">
        <v>22</v>
      </c>
      <c r="D53" s="386"/>
      <c r="E53" s="387" t="s">
        <v>265</v>
      </c>
      <c r="F53" s="309"/>
      <c r="G53" s="388" t="s">
        <v>185</v>
      </c>
      <c r="H53" s="388" t="s">
        <v>186</v>
      </c>
      <c r="I53" s="388" t="s">
        <v>185</v>
      </c>
      <c r="J53" s="389">
        <v>1</v>
      </c>
      <c r="K53" s="322" t="s">
        <v>9</v>
      </c>
      <c r="L53" s="390">
        <v>1543185.13</v>
      </c>
      <c r="M53" s="391">
        <v>0</v>
      </c>
      <c r="N53" s="392">
        <v>0</v>
      </c>
      <c r="O53" s="343"/>
    </row>
    <row r="54" spans="1:15" ht="32.25" customHeight="1" thickBot="1">
      <c r="A54" s="291"/>
      <c r="B54" s="291"/>
      <c r="C54" s="305">
        <v>23</v>
      </c>
      <c r="D54" s="386"/>
      <c r="E54" s="387" t="s">
        <v>213</v>
      </c>
      <c r="F54" s="309"/>
      <c r="G54" s="388" t="s">
        <v>185</v>
      </c>
      <c r="H54" s="388" t="s">
        <v>186</v>
      </c>
      <c r="I54" s="388" t="s">
        <v>185</v>
      </c>
      <c r="J54" s="389">
        <v>1</v>
      </c>
      <c r="K54" s="322" t="s">
        <v>9</v>
      </c>
      <c r="L54" s="390">
        <v>522290.55440000002</v>
      </c>
      <c r="M54" s="391">
        <v>0</v>
      </c>
      <c r="N54" s="392">
        <v>0</v>
      </c>
      <c r="O54" s="343"/>
    </row>
    <row r="55" spans="1:15" ht="18.75" customHeight="1">
      <c r="A55" s="291"/>
      <c r="B55" s="291"/>
      <c r="C55" s="299"/>
      <c r="D55" s="401" t="s">
        <v>143</v>
      </c>
      <c r="E55" s="402" t="s">
        <v>266</v>
      </c>
      <c r="F55" s="403"/>
      <c r="G55" s="404"/>
      <c r="H55" s="404"/>
      <c r="I55" s="404"/>
      <c r="J55" s="404"/>
      <c r="K55" s="404"/>
      <c r="L55" s="405"/>
      <c r="M55" s="406"/>
      <c r="N55" s="407"/>
    </row>
    <row r="56" spans="1:15" ht="32.25" customHeight="1">
      <c r="A56" s="291"/>
      <c r="B56" s="291"/>
      <c r="C56" s="305"/>
      <c r="D56" s="341"/>
      <c r="E56" s="342" t="s">
        <v>214</v>
      </c>
      <c r="F56" s="309"/>
      <c r="G56" s="388"/>
      <c r="H56" s="388"/>
      <c r="I56" s="388"/>
      <c r="J56" s="389"/>
      <c r="K56" s="322"/>
      <c r="L56" s="390"/>
      <c r="M56" s="408"/>
      <c r="N56" s="409"/>
      <c r="O56" s="343"/>
    </row>
    <row r="57" spans="1:15" ht="32.25" customHeight="1">
      <c r="A57" s="291"/>
      <c r="B57" s="291"/>
      <c r="C57" s="305">
        <v>24</v>
      </c>
      <c r="D57" s="386"/>
      <c r="E57" s="387" t="s">
        <v>215</v>
      </c>
      <c r="F57" s="309"/>
      <c r="G57" s="388" t="s">
        <v>185</v>
      </c>
      <c r="H57" s="388" t="s">
        <v>186</v>
      </c>
      <c r="I57" s="388" t="s">
        <v>185</v>
      </c>
      <c r="J57" s="389">
        <v>1</v>
      </c>
      <c r="K57" s="322" t="s">
        <v>9</v>
      </c>
      <c r="L57" s="390">
        <v>173523.05840000001</v>
      </c>
      <c r="M57" s="391">
        <v>0</v>
      </c>
      <c r="N57" s="392">
        <v>0</v>
      </c>
      <c r="O57" s="343"/>
    </row>
    <row r="58" spans="1:15" ht="32.25" customHeight="1" thickBot="1">
      <c r="A58" s="291"/>
      <c r="B58" s="291"/>
      <c r="C58" s="305">
        <v>25</v>
      </c>
      <c r="D58" s="386"/>
      <c r="E58" s="387" t="s">
        <v>216</v>
      </c>
      <c r="F58" s="309"/>
      <c r="G58" s="388" t="s">
        <v>185</v>
      </c>
      <c r="H58" s="388" t="s">
        <v>186</v>
      </c>
      <c r="I58" s="388" t="s">
        <v>185</v>
      </c>
      <c r="J58" s="389">
        <v>1</v>
      </c>
      <c r="K58" s="322" t="s">
        <v>9</v>
      </c>
      <c r="L58" s="390">
        <v>222417.25760000001</v>
      </c>
      <c r="M58" s="391">
        <v>0</v>
      </c>
      <c r="N58" s="392">
        <v>0</v>
      </c>
      <c r="O58" s="343"/>
    </row>
    <row r="59" spans="1:15" ht="18.75" customHeight="1">
      <c r="A59" s="291"/>
      <c r="B59" s="291"/>
      <c r="C59" s="299"/>
      <c r="D59" s="401" t="s">
        <v>144</v>
      </c>
      <c r="E59" s="402" t="s">
        <v>12</v>
      </c>
      <c r="F59" s="403"/>
      <c r="G59" s="404"/>
      <c r="H59" s="404"/>
      <c r="I59" s="404"/>
      <c r="J59" s="404"/>
      <c r="K59" s="404"/>
      <c r="L59" s="405"/>
      <c r="M59" s="406"/>
      <c r="N59" s="407"/>
    </row>
    <row r="60" spans="1:15" ht="32.25" customHeight="1">
      <c r="A60" s="291"/>
      <c r="B60" s="291"/>
      <c r="C60" s="305"/>
      <c r="D60" s="341"/>
      <c r="E60" s="344" t="s">
        <v>225</v>
      </c>
      <c r="F60" s="411"/>
      <c r="G60" s="388"/>
      <c r="H60" s="388"/>
      <c r="I60" s="388"/>
      <c r="J60" s="389"/>
      <c r="K60" s="322"/>
      <c r="L60" s="390"/>
      <c r="M60" s="408"/>
      <c r="N60" s="409"/>
      <c r="O60" s="343"/>
    </row>
    <row r="61" spans="1:15" ht="32.25" customHeight="1">
      <c r="A61" s="291"/>
      <c r="B61" s="291"/>
      <c r="C61" s="305">
        <v>26</v>
      </c>
      <c r="D61" s="386"/>
      <c r="E61" s="387" t="s">
        <v>226</v>
      </c>
      <c r="F61" s="309"/>
      <c r="G61" s="388" t="s">
        <v>185</v>
      </c>
      <c r="H61" s="388" t="s">
        <v>186</v>
      </c>
      <c r="I61" s="388" t="s">
        <v>185</v>
      </c>
      <c r="J61" s="389">
        <v>1</v>
      </c>
      <c r="K61" s="322" t="s">
        <v>9</v>
      </c>
      <c r="L61" s="390">
        <v>197552.97200000001</v>
      </c>
      <c r="M61" s="391">
        <v>0</v>
      </c>
      <c r="N61" s="392">
        <v>0</v>
      </c>
      <c r="O61" s="343"/>
    </row>
    <row r="62" spans="1:15" ht="32.25" customHeight="1">
      <c r="A62" s="291"/>
      <c r="B62" s="291"/>
      <c r="C62" s="305"/>
      <c r="D62" s="341"/>
      <c r="E62" s="344" t="s">
        <v>227</v>
      </c>
      <c r="F62" s="309"/>
      <c r="G62" s="388"/>
      <c r="H62" s="388"/>
      <c r="I62" s="388"/>
      <c r="J62" s="389"/>
      <c r="K62" s="322"/>
      <c r="L62" s="390"/>
      <c r="M62" s="408"/>
      <c r="N62" s="409"/>
      <c r="O62" s="343"/>
    </row>
    <row r="63" spans="1:15" ht="24.9" customHeight="1" thickBot="1">
      <c r="A63" s="291"/>
      <c r="B63" s="291"/>
      <c r="C63" s="305">
        <v>27</v>
      </c>
      <c r="D63" s="386"/>
      <c r="E63" s="387" t="s">
        <v>267</v>
      </c>
      <c r="F63" s="309"/>
      <c r="G63" s="388" t="s">
        <v>185</v>
      </c>
      <c r="H63" s="388" t="s">
        <v>186</v>
      </c>
      <c r="I63" s="388" t="s">
        <v>185</v>
      </c>
      <c r="J63" s="389">
        <v>1</v>
      </c>
      <c r="K63" s="322" t="s">
        <v>9</v>
      </c>
      <c r="L63" s="390">
        <v>253122.14720000001</v>
      </c>
      <c r="M63" s="391">
        <v>0</v>
      </c>
      <c r="N63" s="392">
        <v>0</v>
      </c>
    </row>
    <row r="64" spans="1:15" ht="18.75" customHeight="1">
      <c r="A64" s="291"/>
      <c r="B64" s="291"/>
      <c r="C64" s="299"/>
      <c r="D64" s="401" t="s">
        <v>145</v>
      </c>
      <c r="E64" s="402" t="s">
        <v>137</v>
      </c>
      <c r="F64" s="403"/>
      <c r="G64" s="404"/>
      <c r="H64" s="404"/>
      <c r="I64" s="404"/>
      <c r="J64" s="404"/>
      <c r="K64" s="404"/>
      <c r="L64" s="405"/>
      <c r="M64" s="406"/>
      <c r="N64" s="407"/>
    </row>
    <row r="65" spans="1:15" ht="32.25" customHeight="1">
      <c r="A65" s="291"/>
      <c r="B65" s="291"/>
      <c r="C65" s="305"/>
      <c r="D65" s="341"/>
      <c r="E65" s="342" t="s">
        <v>217</v>
      </c>
      <c r="F65" s="309"/>
      <c r="G65" s="388"/>
      <c r="H65" s="388"/>
      <c r="I65" s="388"/>
      <c r="J65" s="389"/>
      <c r="K65" s="322"/>
      <c r="L65" s="390"/>
      <c r="M65" s="408"/>
      <c r="N65" s="409"/>
      <c r="O65" s="343"/>
    </row>
    <row r="66" spans="1:15" ht="32.25" customHeight="1">
      <c r="A66" s="291"/>
      <c r="B66" s="291"/>
      <c r="C66" s="305">
        <v>28</v>
      </c>
      <c r="D66" s="386"/>
      <c r="E66" s="387" t="s">
        <v>218</v>
      </c>
      <c r="F66" s="309"/>
      <c r="G66" s="388" t="s">
        <v>185</v>
      </c>
      <c r="H66" s="388" t="s">
        <v>186</v>
      </c>
      <c r="I66" s="388" t="s">
        <v>185</v>
      </c>
      <c r="J66" s="389">
        <v>1</v>
      </c>
      <c r="K66" s="322" t="s">
        <v>9</v>
      </c>
      <c r="L66" s="390">
        <v>335057.47759999998</v>
      </c>
      <c r="M66" s="391">
        <v>0</v>
      </c>
      <c r="N66" s="392">
        <v>0</v>
      </c>
      <c r="O66" s="343"/>
    </row>
    <row r="67" spans="1:15" ht="32.25" customHeight="1" thickBot="1">
      <c r="A67" s="291"/>
      <c r="B67" s="291"/>
      <c r="C67" s="305">
        <v>29</v>
      </c>
      <c r="D67" s="386"/>
      <c r="E67" s="387" t="s">
        <v>219</v>
      </c>
      <c r="F67" s="309"/>
      <c r="G67" s="388" t="s">
        <v>185</v>
      </c>
      <c r="H67" s="388" t="s">
        <v>186</v>
      </c>
      <c r="I67" s="388" t="s">
        <v>185</v>
      </c>
      <c r="J67" s="389">
        <v>1</v>
      </c>
      <c r="K67" s="322" t="s">
        <v>9</v>
      </c>
      <c r="L67" s="390">
        <v>236434.7072</v>
      </c>
      <c r="M67" s="391">
        <v>0</v>
      </c>
      <c r="N67" s="392">
        <v>0</v>
      </c>
      <c r="O67" s="343"/>
    </row>
    <row r="68" spans="1:15" ht="18.75" customHeight="1">
      <c r="A68" s="291"/>
      <c r="B68" s="291"/>
      <c r="C68" s="299"/>
      <c r="D68" s="401" t="s">
        <v>154</v>
      </c>
      <c r="E68" s="402" t="s">
        <v>80</v>
      </c>
      <c r="F68" s="403"/>
      <c r="G68" s="404"/>
      <c r="H68" s="404"/>
      <c r="I68" s="404"/>
      <c r="J68" s="404"/>
      <c r="K68" s="404"/>
      <c r="L68" s="405"/>
      <c r="M68" s="406"/>
      <c r="N68" s="407"/>
    </row>
    <row r="69" spans="1:15" ht="32.25" customHeight="1">
      <c r="A69" s="291"/>
      <c r="B69" s="291"/>
      <c r="C69" s="305"/>
      <c r="D69" s="341"/>
      <c r="E69" s="342" t="s">
        <v>268</v>
      </c>
      <c r="F69" s="309"/>
      <c r="G69" s="388"/>
      <c r="H69" s="388"/>
      <c r="I69" s="388"/>
      <c r="J69" s="389"/>
      <c r="K69" s="322"/>
      <c r="L69" s="390"/>
      <c r="M69" s="408"/>
      <c r="N69" s="409"/>
      <c r="O69" s="343"/>
    </row>
    <row r="70" spans="1:15" ht="32.25" customHeight="1">
      <c r="A70" s="291"/>
      <c r="B70" s="291"/>
      <c r="C70" s="305">
        <v>30</v>
      </c>
      <c r="D70" s="386"/>
      <c r="E70" s="387" t="s">
        <v>269</v>
      </c>
      <c r="F70" s="309"/>
      <c r="G70" s="388" t="s">
        <v>185</v>
      </c>
      <c r="H70" s="388" t="s">
        <v>186</v>
      </c>
      <c r="I70" s="388" t="s">
        <v>185</v>
      </c>
      <c r="J70" s="389">
        <v>1</v>
      </c>
      <c r="K70" s="322" t="s">
        <v>9</v>
      </c>
      <c r="L70" s="390">
        <v>300000</v>
      </c>
      <c r="M70" s="391">
        <v>0</v>
      </c>
      <c r="N70" s="392">
        <v>0</v>
      </c>
      <c r="O70" s="343"/>
    </row>
    <row r="71" spans="1:15" ht="32.25" customHeight="1" thickBot="1">
      <c r="A71" s="291"/>
      <c r="B71" s="291"/>
      <c r="C71" s="305">
        <v>31</v>
      </c>
      <c r="D71" s="386"/>
      <c r="E71" s="387" t="s">
        <v>270</v>
      </c>
      <c r="F71" s="309"/>
      <c r="G71" s="388" t="s">
        <v>185</v>
      </c>
      <c r="H71" s="388" t="s">
        <v>186</v>
      </c>
      <c r="I71" s="388" t="s">
        <v>185</v>
      </c>
      <c r="J71" s="389">
        <v>2</v>
      </c>
      <c r="K71" s="322" t="s">
        <v>9</v>
      </c>
      <c r="L71" s="390">
        <v>300000</v>
      </c>
      <c r="M71" s="391">
        <v>0</v>
      </c>
      <c r="N71" s="392">
        <v>0</v>
      </c>
      <c r="O71" s="343"/>
    </row>
    <row r="72" spans="1:15" ht="18.75" customHeight="1">
      <c r="A72" s="291"/>
      <c r="B72" s="291"/>
      <c r="C72" s="299"/>
      <c r="D72" s="401" t="s">
        <v>155</v>
      </c>
      <c r="E72" s="402" t="s">
        <v>82</v>
      </c>
      <c r="F72" s="403"/>
      <c r="G72" s="404"/>
      <c r="H72" s="404"/>
      <c r="I72" s="404"/>
      <c r="J72" s="404"/>
      <c r="K72" s="404"/>
      <c r="L72" s="405"/>
      <c r="M72" s="406"/>
      <c r="N72" s="407"/>
    </row>
    <row r="73" spans="1:15" ht="32.25" customHeight="1">
      <c r="A73" s="291"/>
      <c r="B73" s="291"/>
      <c r="C73" s="305"/>
      <c r="D73" s="341"/>
      <c r="E73" s="344" t="s">
        <v>220</v>
      </c>
      <c r="F73" s="309"/>
      <c r="G73" s="388"/>
      <c r="H73" s="388"/>
      <c r="I73" s="388"/>
      <c r="J73" s="389"/>
      <c r="K73" s="322"/>
      <c r="L73" s="390"/>
      <c r="M73" s="408"/>
      <c r="N73" s="409"/>
      <c r="O73" s="343"/>
    </row>
    <row r="74" spans="1:15" ht="32.25" customHeight="1">
      <c r="A74" s="291"/>
      <c r="B74" s="291"/>
      <c r="C74" s="305">
        <v>32</v>
      </c>
      <c r="D74" s="386"/>
      <c r="E74" s="387" t="s">
        <v>221</v>
      </c>
      <c r="F74" s="309"/>
      <c r="G74" s="388" t="s">
        <v>185</v>
      </c>
      <c r="H74" s="388" t="s">
        <v>186</v>
      </c>
      <c r="I74" s="388" t="s">
        <v>185</v>
      </c>
      <c r="J74" s="389">
        <v>1</v>
      </c>
      <c r="K74" s="322" t="s">
        <v>9</v>
      </c>
      <c r="L74" s="390">
        <v>230260.35440000001</v>
      </c>
      <c r="M74" s="391">
        <v>0</v>
      </c>
      <c r="N74" s="392">
        <v>0</v>
      </c>
      <c r="O74" s="343"/>
    </row>
    <row r="75" spans="1:15" ht="32.25" customHeight="1">
      <c r="A75" s="291"/>
      <c r="B75" s="291"/>
      <c r="C75" s="305"/>
      <c r="D75" s="341"/>
      <c r="E75" s="344" t="s">
        <v>222</v>
      </c>
      <c r="F75" s="309"/>
      <c r="G75" s="388"/>
      <c r="H75" s="388"/>
      <c r="I75" s="388"/>
      <c r="J75" s="389"/>
      <c r="K75" s="322"/>
      <c r="L75" s="390"/>
      <c r="M75" s="408"/>
      <c r="N75" s="409"/>
      <c r="O75" s="343"/>
    </row>
    <row r="76" spans="1:15" ht="32.25" customHeight="1">
      <c r="A76" s="291"/>
      <c r="B76" s="291"/>
      <c r="C76" s="305">
        <v>33</v>
      </c>
      <c r="D76" s="386"/>
      <c r="E76" s="387" t="s">
        <v>223</v>
      </c>
      <c r="F76" s="309"/>
      <c r="G76" s="388" t="s">
        <v>185</v>
      </c>
      <c r="H76" s="388" t="s">
        <v>186</v>
      </c>
      <c r="I76" s="388" t="s">
        <v>185</v>
      </c>
      <c r="J76" s="389">
        <v>1</v>
      </c>
      <c r="K76" s="322" t="s">
        <v>9</v>
      </c>
      <c r="L76" s="390">
        <v>161174.35279999999</v>
      </c>
      <c r="M76" s="391">
        <v>0</v>
      </c>
      <c r="N76" s="392">
        <v>0</v>
      </c>
      <c r="O76" s="343"/>
    </row>
    <row r="77" spans="1:15" ht="32.25" customHeight="1">
      <c r="A77" s="291"/>
      <c r="B77" s="291"/>
      <c r="C77" s="305"/>
      <c r="D77" s="341"/>
      <c r="E77" s="344" t="s">
        <v>299</v>
      </c>
      <c r="F77" s="309"/>
      <c r="G77" s="388"/>
      <c r="H77" s="388"/>
      <c r="I77" s="388"/>
      <c r="J77" s="389"/>
      <c r="K77" s="322"/>
      <c r="L77" s="390"/>
      <c r="M77" s="408"/>
      <c r="N77" s="409"/>
      <c r="O77" s="343"/>
    </row>
    <row r="78" spans="1:15" ht="32.25" customHeight="1">
      <c r="A78" s="291"/>
      <c r="B78" s="291"/>
      <c r="C78" s="305">
        <v>34</v>
      </c>
      <c r="D78" s="386"/>
      <c r="E78" s="387" t="s">
        <v>224</v>
      </c>
      <c r="F78" s="309"/>
      <c r="G78" s="388" t="s">
        <v>185</v>
      </c>
      <c r="H78" s="388" t="s">
        <v>186</v>
      </c>
      <c r="I78" s="388" t="s">
        <v>185</v>
      </c>
      <c r="J78" s="389">
        <v>1</v>
      </c>
      <c r="K78" s="322" t="s">
        <v>9</v>
      </c>
      <c r="L78" s="390">
        <v>168016.20319999999</v>
      </c>
      <c r="M78" s="391">
        <v>0</v>
      </c>
      <c r="N78" s="392">
        <v>0</v>
      </c>
      <c r="O78" s="343"/>
    </row>
    <row r="79" spans="1:15" ht="32.25" customHeight="1">
      <c r="A79" s="291"/>
      <c r="B79" s="291"/>
      <c r="C79" s="305">
        <v>35</v>
      </c>
      <c r="D79" s="386"/>
      <c r="E79" s="387" t="s">
        <v>216</v>
      </c>
      <c r="F79" s="309"/>
      <c r="G79" s="388" t="s">
        <v>185</v>
      </c>
      <c r="H79" s="388" t="s">
        <v>186</v>
      </c>
      <c r="I79" s="388" t="s">
        <v>185</v>
      </c>
      <c r="J79" s="389">
        <v>1</v>
      </c>
      <c r="K79" s="322" t="s">
        <v>9</v>
      </c>
      <c r="L79" s="390">
        <v>222417.25760000001</v>
      </c>
      <c r="M79" s="391">
        <v>0</v>
      </c>
      <c r="N79" s="392">
        <v>0</v>
      </c>
      <c r="O79" s="343"/>
    </row>
    <row r="80" spans="1:15" ht="32.25" customHeight="1" thickBot="1">
      <c r="A80" s="291"/>
      <c r="B80" s="291"/>
      <c r="C80" s="323">
        <v>36</v>
      </c>
      <c r="D80" s="394"/>
      <c r="E80" s="395" t="s">
        <v>271</v>
      </c>
      <c r="F80" s="345"/>
      <c r="G80" s="396" t="s">
        <v>185</v>
      </c>
      <c r="H80" s="396" t="s">
        <v>186</v>
      </c>
      <c r="I80" s="396" t="s">
        <v>185</v>
      </c>
      <c r="J80" s="397">
        <v>1</v>
      </c>
      <c r="K80" s="327" t="s">
        <v>9</v>
      </c>
      <c r="L80" s="398">
        <v>194048.6096</v>
      </c>
      <c r="M80" s="399">
        <v>0</v>
      </c>
      <c r="N80" s="400">
        <v>0</v>
      </c>
      <c r="O80" s="343"/>
    </row>
    <row r="81" spans="1:16" ht="9" customHeight="1">
      <c r="A81" s="291"/>
      <c r="B81" s="291"/>
      <c r="C81" s="292"/>
      <c r="D81" s="292"/>
      <c r="E81" s="310"/>
      <c r="F81" s="311"/>
      <c r="G81" s="312"/>
      <c r="H81" s="298"/>
      <c r="I81" s="312"/>
      <c r="J81" s="312"/>
      <c r="K81" s="298"/>
      <c r="L81" s="312"/>
      <c r="M81" s="346"/>
      <c r="N81" s="313"/>
      <c r="O81" s="298"/>
      <c r="P81" s="297"/>
    </row>
    <row r="82" spans="1:16" ht="13.8">
      <c r="A82" s="291"/>
      <c r="B82" s="291"/>
      <c r="C82" s="292"/>
      <c r="D82" s="292"/>
      <c r="E82" s="310" t="s">
        <v>13</v>
      </c>
      <c r="F82" s="311"/>
      <c r="G82" s="312"/>
      <c r="H82" s="298"/>
      <c r="I82" s="312"/>
      <c r="J82" s="312"/>
      <c r="K82" s="298"/>
      <c r="L82" s="312"/>
      <c r="M82" s="346"/>
      <c r="N82" s="313"/>
      <c r="O82" s="298"/>
      <c r="P82" s="297"/>
    </row>
    <row r="83" spans="1:16" ht="13.8">
      <c r="A83" s="291"/>
      <c r="B83" s="291"/>
      <c r="C83" s="292"/>
      <c r="D83" s="292" t="s">
        <v>228</v>
      </c>
      <c r="E83" s="314" t="s">
        <v>272</v>
      </c>
      <c r="F83" s="311"/>
      <c r="G83" s="312"/>
      <c r="H83" s="298"/>
      <c r="I83" s="312"/>
      <c r="J83" s="312"/>
      <c r="K83" s="298"/>
      <c r="L83" s="312"/>
      <c r="M83" s="346"/>
      <c r="N83" s="313"/>
      <c r="O83" s="298"/>
      <c r="P83" s="297"/>
    </row>
    <row r="84" spans="1:16" ht="18.75" customHeight="1" thickBot="1">
      <c r="A84" s="291"/>
      <c r="B84" s="291"/>
      <c r="C84" s="292"/>
      <c r="D84" s="292"/>
      <c r="E84" s="292"/>
      <c r="F84" s="297"/>
      <c r="G84" s="298"/>
      <c r="H84" s="298"/>
      <c r="I84" s="298"/>
      <c r="J84" s="298"/>
      <c r="K84" s="298"/>
      <c r="L84" s="298"/>
      <c r="M84" s="315"/>
      <c r="N84" s="316"/>
      <c r="O84" s="298"/>
      <c r="P84" s="297"/>
    </row>
    <row r="85" spans="1:16" ht="18.75" customHeight="1">
      <c r="A85" s="291"/>
      <c r="B85" s="291"/>
      <c r="C85" s="414"/>
      <c r="D85" s="415"/>
      <c r="E85" s="317" t="s">
        <v>229</v>
      </c>
      <c r="F85" s="318"/>
      <c r="G85" s="319"/>
      <c r="H85" s="319"/>
      <c r="I85" s="319"/>
      <c r="J85" s="347"/>
      <c r="K85" s="335"/>
    </row>
    <row r="86" spans="1:16" ht="18.75" customHeight="1">
      <c r="A86" s="291"/>
      <c r="B86" s="291"/>
      <c r="C86" s="416" t="s">
        <v>6</v>
      </c>
      <c r="D86" s="417"/>
      <c r="E86" s="418" t="s">
        <v>230</v>
      </c>
      <c r="F86" s="418" t="s">
        <v>176</v>
      </c>
      <c r="G86" s="418" t="s">
        <v>14</v>
      </c>
      <c r="H86" s="418" t="s">
        <v>15</v>
      </c>
      <c r="I86" s="418" t="s">
        <v>231</v>
      </c>
      <c r="J86" s="419" t="s">
        <v>304</v>
      </c>
      <c r="K86" s="421" t="s">
        <v>273</v>
      </c>
    </row>
    <row r="87" spans="1:16" ht="31.5" customHeight="1">
      <c r="A87" s="291"/>
      <c r="B87" s="291"/>
      <c r="C87" s="416"/>
      <c r="D87" s="417"/>
      <c r="E87" s="418"/>
      <c r="F87" s="418"/>
      <c r="G87" s="418"/>
      <c r="H87" s="418"/>
      <c r="I87" s="418"/>
      <c r="J87" s="420"/>
      <c r="K87" s="421"/>
    </row>
    <row r="88" spans="1:16" ht="24.9" customHeight="1">
      <c r="A88" s="291"/>
      <c r="B88" s="291"/>
      <c r="C88" s="305">
        <v>1</v>
      </c>
      <c r="D88" s="307"/>
      <c r="E88" s="320" t="s">
        <v>160</v>
      </c>
      <c r="F88" s="306" t="s">
        <v>232</v>
      </c>
      <c r="G88" s="321" t="s">
        <v>10</v>
      </c>
      <c r="H88" s="321">
        <v>15</v>
      </c>
      <c r="I88" s="348">
        <v>4500000</v>
      </c>
      <c r="J88" s="368">
        <f>1/8*100</f>
        <v>12.5</v>
      </c>
      <c r="K88" s="349" t="s">
        <v>233</v>
      </c>
    </row>
    <row r="89" spans="1:16" ht="24.9" customHeight="1">
      <c r="A89" s="291"/>
      <c r="B89" s="291"/>
      <c r="C89" s="305">
        <v>2</v>
      </c>
      <c r="D89" s="307"/>
      <c r="E89" s="320" t="s">
        <v>234</v>
      </c>
      <c r="F89" s="306" t="s">
        <v>235</v>
      </c>
      <c r="G89" s="321" t="s">
        <v>10</v>
      </c>
      <c r="H89" s="321">
        <v>3</v>
      </c>
      <c r="I89" s="348">
        <v>5500000</v>
      </c>
      <c r="J89" s="368">
        <f>1/8*100</f>
        <v>12.5</v>
      </c>
      <c r="K89" s="349" t="s">
        <v>233</v>
      </c>
    </row>
    <row r="90" spans="1:16" ht="24.9" customHeight="1">
      <c r="A90" s="291"/>
      <c r="B90" s="291"/>
      <c r="C90" s="305">
        <v>3</v>
      </c>
      <c r="D90" s="307"/>
      <c r="E90" s="320" t="s">
        <v>239</v>
      </c>
      <c r="F90" s="306" t="s">
        <v>237</v>
      </c>
      <c r="G90" s="322" t="s">
        <v>10</v>
      </c>
      <c r="H90" s="322">
        <v>4</v>
      </c>
      <c r="I90" s="348">
        <v>7500000</v>
      </c>
      <c r="J90" s="368">
        <f>1/8*100</f>
        <v>12.5</v>
      </c>
      <c r="K90" s="350" t="s">
        <v>233</v>
      </c>
    </row>
    <row r="91" spans="1:16" ht="27.6">
      <c r="A91" s="291"/>
      <c r="B91" s="291"/>
      <c r="C91" s="305">
        <v>4</v>
      </c>
      <c r="D91" s="307"/>
      <c r="E91" s="320" t="s">
        <v>236</v>
      </c>
      <c r="F91" s="306" t="s">
        <v>237</v>
      </c>
      <c r="G91" s="322" t="s">
        <v>10</v>
      </c>
      <c r="H91" s="322">
        <v>2</v>
      </c>
      <c r="I91" s="348">
        <v>8000000</v>
      </c>
      <c r="J91" s="368">
        <f>J88/2</f>
        <v>6.25</v>
      </c>
      <c r="K91" s="350" t="s">
        <v>238</v>
      </c>
    </row>
    <row r="92" spans="1:16" ht="28.2" thickBot="1">
      <c r="A92" s="291"/>
      <c r="B92" s="291"/>
      <c r="C92" s="323">
        <v>5</v>
      </c>
      <c r="D92" s="324"/>
      <c r="E92" s="325" t="s">
        <v>240</v>
      </c>
      <c r="F92" s="326" t="s">
        <v>241</v>
      </c>
      <c r="G92" s="327" t="s">
        <v>10</v>
      </c>
      <c r="H92" s="327">
        <v>1</v>
      </c>
      <c r="I92" s="351">
        <v>10000000</v>
      </c>
      <c r="J92" s="369">
        <v>3.13</v>
      </c>
      <c r="K92" s="352" t="s">
        <v>238</v>
      </c>
    </row>
    <row r="93" spans="1:16" ht="13.8">
      <c r="A93" s="291"/>
      <c r="B93" s="291"/>
      <c r="C93" s="292"/>
      <c r="D93" s="292"/>
      <c r="E93" s="292"/>
      <c r="F93" s="328"/>
      <c r="G93" s="298"/>
      <c r="H93" s="298"/>
      <c r="I93" s="329"/>
      <c r="J93" s="315"/>
      <c r="K93" s="298"/>
      <c r="L93" s="298"/>
      <c r="M93" s="330"/>
      <c r="N93" s="331"/>
      <c r="O93" s="298"/>
      <c r="P93" s="297"/>
    </row>
    <row r="94" spans="1:16" ht="13.8">
      <c r="A94" s="291"/>
      <c r="B94" s="291"/>
      <c r="C94" s="292"/>
      <c r="D94" s="292"/>
      <c r="E94" s="310" t="s">
        <v>13</v>
      </c>
      <c r="F94" s="328"/>
      <c r="G94" s="298"/>
      <c r="H94" s="298"/>
      <c r="I94" s="329"/>
      <c r="J94" s="315"/>
      <c r="K94" s="298"/>
      <c r="L94" s="298"/>
      <c r="M94" s="330"/>
      <c r="N94" s="331"/>
      <c r="O94" s="298"/>
      <c r="P94" s="297"/>
    </row>
    <row r="95" spans="1:16" ht="13.8">
      <c r="A95" s="291"/>
      <c r="B95" s="291"/>
      <c r="C95" s="292"/>
      <c r="D95" s="292" t="s">
        <v>228</v>
      </c>
      <c r="E95" s="314" t="s">
        <v>242</v>
      </c>
      <c r="F95" s="328"/>
      <c r="G95" s="298"/>
      <c r="H95" s="298"/>
      <c r="I95" s="329"/>
      <c r="J95" s="315"/>
      <c r="K95" s="298"/>
      <c r="L95" s="298"/>
      <c r="M95" s="330"/>
      <c r="N95" s="331"/>
      <c r="O95" s="298"/>
      <c r="P95" s="297"/>
    </row>
    <row r="96" spans="1:16" ht="34.5" customHeight="1">
      <c r="A96" s="291"/>
      <c r="B96" s="291"/>
      <c r="C96" s="292"/>
      <c r="D96" s="332" t="s">
        <v>243</v>
      </c>
      <c r="E96" s="422" t="s">
        <v>305</v>
      </c>
      <c r="F96" s="422"/>
      <c r="G96" s="422"/>
      <c r="H96" s="422"/>
      <c r="I96" s="422"/>
      <c r="J96" s="422"/>
      <c r="K96" s="422"/>
      <c r="L96" s="422"/>
      <c r="M96" s="422"/>
      <c r="N96" s="331"/>
      <c r="O96" s="298"/>
      <c r="P96" s="297"/>
    </row>
    <row r="97" spans="1:16" ht="34.5" customHeight="1" thickBot="1">
      <c r="A97" s="291"/>
      <c r="B97" s="291"/>
      <c r="C97" s="292"/>
      <c r="D97" s="332"/>
      <c r="E97" s="333"/>
      <c r="F97" s="333"/>
      <c r="G97" s="334"/>
      <c r="H97" s="334"/>
      <c r="I97" s="334"/>
      <c r="J97" s="334"/>
      <c r="K97" s="334"/>
      <c r="L97" s="334"/>
      <c r="M97" s="334"/>
      <c r="N97" s="331"/>
      <c r="O97" s="298"/>
      <c r="P97" s="297"/>
    </row>
    <row r="98" spans="1:16" ht="18.75" customHeight="1" thickBot="1">
      <c r="A98" s="291"/>
      <c r="B98" s="291"/>
      <c r="C98" s="299"/>
      <c r="D98" s="300"/>
      <c r="E98" s="301" t="s">
        <v>244</v>
      </c>
      <c r="F98" s="302"/>
      <c r="G98" s="303"/>
      <c r="H98" s="303"/>
      <c r="I98" s="303"/>
      <c r="J98" s="304"/>
      <c r="K98" s="335"/>
    </row>
    <row r="99" spans="1:16" ht="18.75" customHeight="1">
      <c r="A99" s="291"/>
      <c r="B99" s="291"/>
      <c r="C99" s="423" t="s">
        <v>6</v>
      </c>
      <c r="D99" s="424"/>
      <c r="E99" s="427" t="s">
        <v>245</v>
      </c>
      <c r="F99" s="429" t="s">
        <v>3</v>
      </c>
      <c r="G99" s="429" t="s">
        <v>246</v>
      </c>
      <c r="H99" s="429" t="s">
        <v>247</v>
      </c>
      <c r="I99" s="429" t="s">
        <v>248</v>
      </c>
      <c r="J99" s="429" t="s">
        <v>16</v>
      </c>
      <c r="K99" s="430" t="s">
        <v>304</v>
      </c>
    </row>
    <row r="100" spans="1:16" ht="28.5" customHeight="1">
      <c r="A100" s="291"/>
      <c r="B100" s="291"/>
      <c r="C100" s="425"/>
      <c r="D100" s="426"/>
      <c r="E100" s="428"/>
      <c r="F100" s="418"/>
      <c r="G100" s="418"/>
      <c r="H100" s="418"/>
      <c r="I100" s="418"/>
      <c r="J100" s="428"/>
      <c r="K100" s="431"/>
    </row>
    <row r="101" spans="1:16" ht="27" customHeight="1">
      <c r="A101" s="291"/>
      <c r="B101" s="291"/>
      <c r="C101" s="305">
        <v>1</v>
      </c>
      <c r="D101" s="307"/>
      <c r="E101" s="320" t="s">
        <v>306</v>
      </c>
      <c r="F101" s="306" t="s">
        <v>274</v>
      </c>
      <c r="G101" s="322" t="s">
        <v>186</v>
      </c>
      <c r="H101" s="322" t="s">
        <v>249</v>
      </c>
      <c r="I101" s="348">
        <v>1</v>
      </c>
      <c r="J101" s="348">
        <v>40000000</v>
      </c>
      <c r="K101" s="370">
        <f>1/8*100</f>
        <v>12.5</v>
      </c>
    </row>
    <row r="102" spans="1:16" ht="27" customHeight="1">
      <c r="A102" s="291"/>
      <c r="B102" s="291"/>
      <c r="C102" s="305">
        <v>2</v>
      </c>
      <c r="D102" s="307"/>
      <c r="E102" s="320" t="s">
        <v>307</v>
      </c>
      <c r="F102" s="306" t="s">
        <v>274</v>
      </c>
      <c r="G102" s="322" t="s">
        <v>186</v>
      </c>
      <c r="H102" s="322" t="s">
        <v>249</v>
      </c>
      <c r="I102" s="348">
        <v>1</v>
      </c>
      <c r="J102" s="348">
        <v>3000000</v>
      </c>
      <c r="K102" s="370">
        <f>1/8*100</f>
        <v>12.5</v>
      </c>
    </row>
    <row r="103" spans="1:16" ht="27" customHeight="1" thickBot="1">
      <c r="A103" s="291"/>
      <c r="B103" s="291"/>
      <c r="C103" s="323">
        <v>3</v>
      </c>
      <c r="D103" s="324"/>
      <c r="E103" s="325" t="s">
        <v>308</v>
      </c>
      <c r="F103" s="326" t="s">
        <v>274</v>
      </c>
      <c r="G103" s="327" t="s">
        <v>10</v>
      </c>
      <c r="H103" s="327" t="s">
        <v>249</v>
      </c>
      <c r="I103" s="351">
        <v>1</v>
      </c>
      <c r="J103" s="353">
        <v>0</v>
      </c>
      <c r="K103" s="371">
        <f>1/8*100</f>
        <v>12.5</v>
      </c>
    </row>
    <row r="104" spans="1:16" ht="13.8">
      <c r="A104" s="291"/>
      <c r="B104" s="291"/>
      <c r="C104" s="292"/>
      <c r="D104" s="292"/>
      <c r="E104" s="292"/>
      <c r="F104" s="328"/>
      <c r="G104" s="298"/>
      <c r="H104" s="298"/>
      <c r="I104" s="329"/>
      <c r="J104" s="315"/>
      <c r="K104" s="330"/>
      <c r="L104" s="298"/>
      <c r="M104" s="330"/>
      <c r="N104" s="331"/>
      <c r="O104" s="298"/>
      <c r="P104" s="297"/>
    </row>
    <row r="105" spans="1:16" ht="13.8">
      <c r="A105" s="291"/>
      <c r="B105" s="291"/>
      <c r="C105" s="292"/>
      <c r="D105" s="292"/>
      <c r="E105" s="310" t="s">
        <v>13</v>
      </c>
      <c r="F105" s="328"/>
      <c r="G105" s="298"/>
      <c r="H105" s="298"/>
      <c r="I105" s="329"/>
      <c r="J105" s="315"/>
      <c r="K105" s="330"/>
      <c r="L105" s="298"/>
      <c r="M105" s="330"/>
      <c r="N105" s="331"/>
      <c r="O105" s="298"/>
      <c r="P105" s="297"/>
    </row>
    <row r="106" spans="1:16" ht="31.5" customHeight="1">
      <c r="A106" s="291"/>
      <c r="B106" s="291"/>
      <c r="C106" s="292"/>
      <c r="D106" s="292" t="s">
        <v>228</v>
      </c>
      <c r="E106" s="432" t="s">
        <v>275</v>
      </c>
      <c r="F106" s="432"/>
      <c r="G106" s="432"/>
      <c r="H106" s="432"/>
      <c r="I106" s="432"/>
      <c r="J106" s="432"/>
      <c r="K106" s="432"/>
      <c r="L106" s="432"/>
      <c r="M106" s="432"/>
      <c r="N106" s="331"/>
      <c r="O106" s="298"/>
      <c r="P106" s="297"/>
    </row>
    <row r="107" spans="1:16" ht="13.8">
      <c r="A107" s="291"/>
      <c r="B107" s="291"/>
      <c r="C107" s="292"/>
      <c r="D107" s="292" t="s">
        <v>243</v>
      </c>
      <c r="E107" s="292" t="s">
        <v>250</v>
      </c>
      <c r="F107" s="328"/>
      <c r="G107" s="298"/>
      <c r="H107" s="298"/>
      <c r="I107" s="329"/>
      <c r="J107" s="315"/>
      <c r="K107" s="298"/>
      <c r="L107" s="298"/>
      <c r="M107" s="330"/>
      <c r="N107" s="331"/>
      <c r="O107" s="298"/>
      <c r="P107" s="297"/>
    </row>
    <row r="108" spans="1:16" ht="13.8">
      <c r="A108" s="291"/>
      <c r="B108" s="291"/>
      <c r="C108" s="292"/>
      <c r="D108" s="292" t="s">
        <v>251</v>
      </c>
      <c r="E108" s="292" t="s">
        <v>252</v>
      </c>
      <c r="F108" s="328"/>
      <c r="G108" s="298"/>
      <c r="H108" s="298"/>
      <c r="I108" s="329"/>
      <c r="J108" s="315"/>
      <c r="K108" s="298"/>
      <c r="L108" s="298"/>
      <c r="M108" s="330"/>
      <c r="N108" s="331"/>
      <c r="O108" s="298"/>
      <c r="P108" s="297"/>
    </row>
    <row r="109" spans="1:16" ht="18.75" customHeight="1" thickBot="1">
      <c r="A109" s="291"/>
      <c r="B109" s="291"/>
      <c r="C109" s="292"/>
      <c r="D109" s="292"/>
      <c r="E109" s="292"/>
      <c r="F109" s="328"/>
      <c r="G109" s="298"/>
      <c r="H109" s="298"/>
      <c r="I109" s="329"/>
      <c r="J109" s="315"/>
      <c r="K109" s="298"/>
      <c r="L109" s="298"/>
      <c r="M109" s="330"/>
      <c r="N109" s="331"/>
      <c r="O109" s="298"/>
      <c r="P109" s="297"/>
    </row>
    <row r="110" spans="1:16" ht="18.75" customHeight="1" thickBot="1">
      <c r="A110" s="291"/>
      <c r="B110" s="291"/>
      <c r="C110" s="376"/>
      <c r="D110" s="377"/>
      <c r="E110" s="378" t="s">
        <v>253</v>
      </c>
      <c r="F110" s="379"/>
      <c r="G110" s="380"/>
      <c r="H110" s="380"/>
      <c r="I110" s="381"/>
      <c r="J110" s="382"/>
    </row>
    <row r="111" spans="1:16" ht="18.75" customHeight="1">
      <c r="A111" s="291"/>
      <c r="B111" s="291"/>
      <c r="C111" s="433" t="s">
        <v>6</v>
      </c>
      <c r="D111" s="434"/>
      <c r="E111" s="437" t="s">
        <v>17</v>
      </c>
      <c r="F111" s="437" t="s">
        <v>7</v>
      </c>
      <c r="G111" s="437" t="s">
        <v>15</v>
      </c>
      <c r="H111" s="437" t="s">
        <v>304</v>
      </c>
      <c r="I111" s="437" t="s">
        <v>254</v>
      </c>
      <c r="J111" s="438" t="s">
        <v>64</v>
      </c>
    </row>
    <row r="112" spans="1:16" ht="30.75" customHeight="1">
      <c r="A112" s="291"/>
      <c r="B112" s="291"/>
      <c r="C112" s="435"/>
      <c r="D112" s="436"/>
      <c r="E112" s="418"/>
      <c r="F112" s="418"/>
      <c r="G112" s="418"/>
      <c r="H112" s="428"/>
      <c r="I112" s="418"/>
      <c r="J112" s="421"/>
    </row>
    <row r="113" spans="1:16" ht="24.9" customHeight="1">
      <c r="A113" s="291"/>
      <c r="B113" s="291"/>
      <c r="C113" s="336">
        <v>1</v>
      </c>
      <c r="D113" s="337"/>
      <c r="E113" s="320" t="s">
        <v>18</v>
      </c>
      <c r="F113" s="320" t="s">
        <v>19</v>
      </c>
      <c r="G113" s="322">
        <v>1</v>
      </c>
      <c r="H113" s="372">
        <v>30</v>
      </c>
      <c r="I113" s="338">
        <v>7000000</v>
      </c>
      <c r="J113" s="374">
        <v>100</v>
      </c>
    </row>
    <row r="114" spans="1:16" ht="24.9" customHeight="1">
      <c r="A114" s="291"/>
      <c r="B114" s="291"/>
      <c r="C114" s="336">
        <v>2</v>
      </c>
      <c r="D114" s="337"/>
      <c r="E114" s="320" t="s">
        <v>255</v>
      </c>
      <c r="F114" s="320" t="s">
        <v>140</v>
      </c>
      <c r="G114" s="322">
        <v>1</v>
      </c>
      <c r="H114" s="372">
        <v>30</v>
      </c>
      <c r="I114" s="338">
        <v>200000</v>
      </c>
      <c r="J114" s="374">
        <v>100</v>
      </c>
    </row>
    <row r="115" spans="1:16" ht="24.9" customHeight="1">
      <c r="A115" s="291"/>
      <c r="B115" s="291"/>
      <c r="C115" s="336">
        <v>3</v>
      </c>
      <c r="D115" s="337"/>
      <c r="E115" s="320" t="s">
        <v>256</v>
      </c>
      <c r="F115" s="320" t="s">
        <v>257</v>
      </c>
      <c r="G115" s="322">
        <v>1</v>
      </c>
      <c r="H115" s="372">
        <v>30</v>
      </c>
      <c r="I115" s="338">
        <v>1500000</v>
      </c>
      <c r="J115" s="374">
        <v>100</v>
      </c>
    </row>
    <row r="116" spans="1:16" ht="24.9" customHeight="1" thickBot="1">
      <c r="A116" s="291"/>
      <c r="B116" s="291"/>
      <c r="C116" s="354">
        <v>4</v>
      </c>
      <c r="D116" s="355"/>
      <c r="E116" s="325" t="s">
        <v>258</v>
      </c>
      <c r="F116" s="325" t="s">
        <v>257</v>
      </c>
      <c r="G116" s="327">
        <v>1</v>
      </c>
      <c r="H116" s="373">
        <v>30</v>
      </c>
      <c r="I116" s="339">
        <v>2000000</v>
      </c>
      <c r="J116" s="375">
        <v>100</v>
      </c>
    </row>
    <row r="117" spans="1:16" ht="13.8">
      <c r="A117" s="292"/>
      <c r="B117" s="292"/>
      <c r="C117" s="292"/>
      <c r="D117" s="292"/>
      <c r="E117" s="292"/>
      <c r="F117" s="292"/>
      <c r="G117" s="293"/>
      <c r="H117" s="293"/>
      <c r="I117" s="293"/>
      <c r="J117" s="293"/>
      <c r="K117" s="293"/>
      <c r="L117" s="293"/>
    </row>
    <row r="118" spans="1:16" ht="18.75" customHeight="1">
      <c r="A118" s="291" t="s">
        <v>259</v>
      </c>
      <c r="B118" s="291" t="s">
        <v>276</v>
      </c>
      <c r="C118" s="292"/>
      <c r="D118" s="292"/>
      <c r="E118" s="292"/>
      <c r="F118" s="297"/>
      <c r="G118" s="298"/>
      <c r="H118" s="298"/>
      <c r="I118" s="298"/>
      <c r="J118" s="298"/>
      <c r="K118" s="298"/>
      <c r="L118" s="298"/>
      <c r="M118" s="298"/>
      <c r="N118" s="297"/>
      <c r="O118" s="297"/>
      <c r="P118" s="297"/>
    </row>
    <row r="119" spans="1:16" ht="20.100000000000001" customHeight="1">
      <c r="B119" s="292" t="s">
        <v>277</v>
      </c>
      <c r="C119" s="292"/>
      <c r="D119" s="292"/>
      <c r="E119" s="292"/>
    </row>
    <row r="120" spans="1:16" ht="20.100000000000001" customHeight="1">
      <c r="B120" s="292" t="s">
        <v>278</v>
      </c>
      <c r="C120" s="292"/>
      <c r="D120" s="292"/>
      <c r="E120" s="292"/>
    </row>
    <row r="121" spans="1:16" ht="20.100000000000001" customHeight="1">
      <c r="B121" s="292" t="s">
        <v>279</v>
      </c>
      <c r="C121" s="292"/>
      <c r="D121" s="292"/>
      <c r="E121" s="292"/>
    </row>
    <row r="122" spans="1:16" ht="24.9" customHeight="1"/>
    <row r="123" spans="1:16" ht="18.75" customHeight="1">
      <c r="A123" s="291" t="s">
        <v>280</v>
      </c>
      <c r="B123" s="291" t="s">
        <v>281</v>
      </c>
      <c r="C123" s="292"/>
      <c r="D123" s="292"/>
      <c r="E123" s="292"/>
      <c r="F123" s="297"/>
      <c r="G123" s="298"/>
      <c r="H123" s="298"/>
      <c r="I123" s="298"/>
      <c r="J123" s="298"/>
      <c r="K123" s="298"/>
      <c r="L123" s="298"/>
      <c r="M123" s="298"/>
      <c r="N123" s="297"/>
      <c r="O123" s="297"/>
      <c r="P123" s="297"/>
    </row>
    <row r="124" spans="1:16" ht="20.100000000000001" customHeight="1">
      <c r="B124" s="292" t="s">
        <v>282</v>
      </c>
      <c r="C124" s="292"/>
      <c r="D124" s="292"/>
      <c r="E124" s="292"/>
    </row>
    <row r="125" spans="1:16" ht="20.100000000000001" customHeight="1">
      <c r="B125" s="292" t="s">
        <v>283</v>
      </c>
      <c r="C125" s="292"/>
      <c r="D125" s="292"/>
      <c r="E125" s="292"/>
    </row>
    <row r="126" spans="1:16" ht="20.100000000000001" customHeight="1">
      <c r="B126" s="292" t="s">
        <v>284</v>
      </c>
      <c r="C126" s="292"/>
      <c r="D126" s="292"/>
      <c r="E126" s="292"/>
    </row>
    <row r="127" spans="1:16" ht="24.9" customHeight="1"/>
    <row r="128" spans="1:16" ht="20.100000000000001" customHeight="1">
      <c r="A128" s="291" t="s">
        <v>285</v>
      </c>
      <c r="B128" s="291" t="s">
        <v>260</v>
      </c>
      <c r="C128" s="292"/>
    </row>
    <row r="129" spans="2:5" ht="20.100000000000001" customHeight="1">
      <c r="B129" s="292" t="s">
        <v>261</v>
      </c>
      <c r="C129" s="292"/>
      <c r="D129" s="292"/>
      <c r="E129" s="292"/>
    </row>
  </sheetData>
  <autoFilter ref="C16:M80" xr:uid="{66D84D4A-99CA-428E-9602-7D978F112019}"/>
  <mergeCells count="29">
    <mergeCell ref="E106:M106"/>
    <mergeCell ref="C111:D112"/>
    <mergeCell ref="E111:E112"/>
    <mergeCell ref="F111:F112"/>
    <mergeCell ref="G111:G112"/>
    <mergeCell ref="H111:H112"/>
    <mergeCell ref="I111:I112"/>
    <mergeCell ref="J111:J112"/>
    <mergeCell ref="E96:M96"/>
    <mergeCell ref="C99:D100"/>
    <mergeCell ref="E99:E100"/>
    <mergeCell ref="F99:F100"/>
    <mergeCell ref="G99:G100"/>
    <mergeCell ref="H99:H100"/>
    <mergeCell ref="I99:I100"/>
    <mergeCell ref="J99:J100"/>
    <mergeCell ref="K99:K100"/>
    <mergeCell ref="A1:N1"/>
    <mergeCell ref="A2:N2"/>
    <mergeCell ref="A3:N3"/>
    <mergeCell ref="C85:D85"/>
    <mergeCell ref="C86:D87"/>
    <mergeCell ref="E86:E87"/>
    <mergeCell ref="F86:F87"/>
    <mergeCell ref="G86:G87"/>
    <mergeCell ref="H86:H87"/>
    <mergeCell ref="I86:I87"/>
    <mergeCell ref="J86:J87"/>
    <mergeCell ref="K86:K87"/>
  </mergeCells>
  <pageMargins left="0.7" right="0.7" top="0.75" bottom="0.75" header="0.3" footer="0.3"/>
  <pageSetup paperSize="9" scale="65" fitToHeight="0" orientation="landscape" r:id="rId1"/>
  <rowBreaks count="1" manualBreakCount="1">
    <brk id="9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</sheetPr>
  <dimension ref="B1:J33"/>
  <sheetViews>
    <sheetView tabSelected="1" workbookViewId="0">
      <selection activeCell="E16" sqref="E16"/>
    </sheetView>
  </sheetViews>
  <sheetFormatPr defaultColWidth="9.109375" defaultRowHeight="11.4"/>
  <cols>
    <col min="1" max="1" width="1.77734375" style="128" customWidth="1"/>
    <col min="2" max="2" width="6" style="128" customWidth="1"/>
    <col min="3" max="3" width="20.88671875" style="128" customWidth="1"/>
    <col min="4" max="5" width="29.21875" style="128" customWidth="1"/>
    <col min="6" max="6" width="3" style="128" customWidth="1"/>
    <col min="7" max="16384" width="9.109375" style="128"/>
  </cols>
  <sheetData>
    <row r="1" spans="2:10" ht="12">
      <c r="B1" s="129"/>
      <c r="C1" s="129"/>
      <c r="D1" s="130"/>
      <c r="E1" s="129"/>
      <c r="F1" s="131"/>
      <c r="G1" s="132"/>
      <c r="H1" s="132"/>
      <c r="I1" s="160"/>
      <c r="J1" s="160"/>
    </row>
    <row r="2" spans="2:10" ht="12.75" customHeight="1">
      <c r="B2" s="25"/>
      <c r="C2" s="25"/>
      <c r="D2" s="28"/>
      <c r="E2" s="133" t="s">
        <v>146</v>
      </c>
      <c r="F2" s="134"/>
      <c r="G2" s="134"/>
    </row>
    <row r="3" spans="2:10" ht="12">
      <c r="B3" s="25"/>
      <c r="C3" s="25"/>
      <c r="D3" s="28"/>
      <c r="E3" s="28"/>
      <c r="F3" s="135"/>
      <c r="G3" s="27"/>
      <c r="H3" s="20"/>
      <c r="I3" s="161"/>
      <c r="J3" s="162"/>
    </row>
    <row r="4" spans="2:10" ht="14.4">
      <c r="B4" s="439" t="s">
        <v>20</v>
      </c>
      <c r="C4" s="439"/>
      <c r="D4" s="439"/>
      <c r="E4" s="439"/>
      <c r="F4" s="439"/>
      <c r="G4" s="439"/>
      <c r="H4" s="439"/>
      <c r="I4" s="161"/>
      <c r="J4" s="162"/>
    </row>
    <row r="5" spans="2:10" ht="12.6" thickBot="1">
      <c r="B5" s="24"/>
      <c r="C5" s="28"/>
      <c r="D5" s="28"/>
      <c r="E5" s="28"/>
      <c r="F5" s="135"/>
      <c r="G5" s="440"/>
      <c r="H5" s="440"/>
      <c r="I5" s="59"/>
      <c r="J5" s="162"/>
    </row>
    <row r="6" spans="2:10" ht="12">
      <c r="B6" s="447" t="s">
        <v>21</v>
      </c>
      <c r="C6" s="448"/>
      <c r="D6" s="21" t="s">
        <v>286</v>
      </c>
      <c r="E6" s="136"/>
      <c r="F6" s="26"/>
      <c r="G6" s="27"/>
      <c r="H6" s="27"/>
      <c r="I6" s="62"/>
      <c r="J6" s="62"/>
    </row>
    <row r="7" spans="2:10" ht="12">
      <c r="B7" s="441" t="s">
        <v>0</v>
      </c>
      <c r="C7" s="442"/>
      <c r="D7" s="25" t="s">
        <v>288</v>
      </c>
      <c r="E7" s="137"/>
      <c r="F7" s="26"/>
      <c r="G7" s="27"/>
      <c r="H7" s="27"/>
      <c r="I7" s="62"/>
      <c r="J7" s="62"/>
    </row>
    <row r="8" spans="2:10" ht="12">
      <c r="B8" s="441" t="s">
        <v>22</v>
      </c>
      <c r="C8" s="442"/>
      <c r="D8" s="25" t="s">
        <v>294</v>
      </c>
      <c r="E8" s="137"/>
      <c r="F8" s="26"/>
      <c r="G8" s="27"/>
      <c r="H8" s="27"/>
      <c r="I8" s="62"/>
      <c r="J8" s="62"/>
    </row>
    <row r="9" spans="2:10" ht="12">
      <c r="B9" s="441" t="s">
        <v>23</v>
      </c>
      <c r="C9" s="442"/>
      <c r="D9" s="25" t="s">
        <v>292</v>
      </c>
      <c r="E9" s="137"/>
      <c r="F9" s="26"/>
      <c r="G9" s="27"/>
      <c r="H9" s="27"/>
      <c r="I9" s="62"/>
      <c r="J9" s="62"/>
    </row>
    <row r="10" spans="2:10" ht="12">
      <c r="B10" s="441" t="s">
        <v>24</v>
      </c>
      <c r="C10" s="442"/>
      <c r="D10" s="25" t="s">
        <v>10</v>
      </c>
      <c r="E10" s="137"/>
      <c r="F10" s="26"/>
      <c r="G10" s="27"/>
      <c r="H10" s="27"/>
      <c r="I10" s="62"/>
      <c r="J10" s="62"/>
    </row>
    <row r="11" spans="2:10" ht="12">
      <c r="B11" s="441" t="s">
        <v>25</v>
      </c>
      <c r="C11" s="442"/>
      <c r="D11" s="25" t="s">
        <v>291</v>
      </c>
      <c r="E11" s="137"/>
      <c r="F11" s="26"/>
      <c r="G11" s="27"/>
      <c r="H11" s="27"/>
      <c r="I11" s="62"/>
      <c r="J11" s="62"/>
    </row>
    <row r="12" spans="2:10" ht="12.6" thickBot="1">
      <c r="B12" s="443"/>
      <c r="C12" s="444"/>
      <c r="D12" s="444"/>
      <c r="E12" s="184"/>
      <c r="F12" s="26"/>
      <c r="G12" s="27"/>
      <c r="H12" s="27"/>
      <c r="I12" s="62"/>
      <c r="J12" s="62"/>
    </row>
    <row r="13" spans="2:10" ht="33" customHeight="1">
      <c r="B13" s="138" t="s">
        <v>6</v>
      </c>
      <c r="C13" s="139" t="s">
        <v>17</v>
      </c>
      <c r="D13" s="140" t="s">
        <v>26</v>
      </c>
      <c r="E13" s="141" t="s">
        <v>27</v>
      </c>
    </row>
    <row r="14" spans="2:10" ht="35.25" customHeight="1">
      <c r="B14" s="142" t="s">
        <v>11</v>
      </c>
      <c r="C14" s="143" t="s">
        <v>28</v>
      </c>
      <c r="D14" s="144">
        <v>0.5</v>
      </c>
      <c r="E14" s="284">
        <f>'I, II. Manufakturing R2-R3'!G16</f>
        <v>0.17687061005275928</v>
      </c>
    </row>
    <row r="15" spans="2:10" ht="35.25" customHeight="1">
      <c r="B15" s="142" t="s">
        <v>29</v>
      </c>
      <c r="C15" s="143" t="s">
        <v>30</v>
      </c>
      <c r="D15" s="144">
        <v>0.1</v>
      </c>
      <c r="E15" s="284">
        <f>'I, II. Manufakturing R2-R3'!G55</f>
        <v>0</v>
      </c>
    </row>
    <row r="16" spans="2:10" ht="35.25" customHeight="1">
      <c r="B16" s="142" t="s">
        <v>31</v>
      </c>
      <c r="C16" s="143" t="s">
        <v>32</v>
      </c>
      <c r="D16" s="144">
        <v>0.3</v>
      </c>
      <c r="E16" s="284">
        <f>'III. Perakitan'!J23</f>
        <v>0.26250000000000001</v>
      </c>
    </row>
    <row r="17" spans="2:7" ht="35.25" customHeight="1">
      <c r="B17" s="142" t="s">
        <v>33</v>
      </c>
      <c r="C17" s="143" t="s">
        <v>34</v>
      </c>
      <c r="D17" s="144">
        <v>0.1</v>
      </c>
      <c r="E17" s="284">
        <f>'IV.a. Pengembangan Aktivitas'!J21</f>
        <v>4.0000000000000008E-2</v>
      </c>
    </row>
    <row r="18" spans="2:7" ht="18.75" customHeight="1" thickBot="1">
      <c r="B18" s="145"/>
      <c r="C18" s="146"/>
      <c r="D18" s="147"/>
      <c r="E18" s="148"/>
    </row>
    <row r="19" spans="2:7" ht="30.75" customHeight="1">
      <c r="B19" s="445" t="s">
        <v>35</v>
      </c>
      <c r="C19" s="446"/>
      <c r="D19" s="446"/>
      <c r="E19" s="285">
        <f>SUM(E14:E18)</f>
        <v>0.47937061005275927</v>
      </c>
    </row>
    <row r="21" spans="2:7" s="1" customFormat="1" ht="12">
      <c r="B21" s="188" t="s">
        <v>147</v>
      </c>
      <c r="C21" s="128"/>
      <c r="D21" s="149"/>
      <c r="E21" s="150"/>
      <c r="F21" s="151"/>
      <c r="G21" s="151"/>
    </row>
    <row r="22" spans="2:7" s="1" customFormat="1" ht="12">
      <c r="B22" s="189" t="str">
        <f>$D$6</f>
        <v>PT. Molis Maju Bersama Indonesia</v>
      </c>
      <c r="C22" s="128"/>
      <c r="D22" s="149"/>
      <c r="E22" s="150"/>
      <c r="F22" s="151"/>
      <c r="G22" s="151"/>
    </row>
    <row r="23" spans="2:7" s="1" customFormat="1">
      <c r="B23" s="190" t="s">
        <v>149</v>
      </c>
      <c r="C23" s="128"/>
      <c r="D23" s="153"/>
      <c r="E23" s="154"/>
      <c r="F23" s="154"/>
      <c r="G23" s="154"/>
    </row>
    <row r="24" spans="2:7" s="1" customFormat="1" ht="12.75" customHeight="1">
      <c r="B24" s="190" t="s">
        <v>148</v>
      </c>
      <c r="C24" s="128"/>
      <c r="D24" s="153"/>
      <c r="E24" s="154"/>
      <c r="F24" s="154"/>
      <c r="G24" s="154"/>
    </row>
    <row r="25" spans="2:7" s="1" customFormat="1" ht="8.4" customHeight="1">
      <c r="B25" s="152"/>
      <c r="C25" s="128"/>
      <c r="D25" s="153"/>
      <c r="E25" s="153"/>
      <c r="F25" s="153"/>
      <c r="G25" s="154"/>
    </row>
    <row r="26" spans="2:7" s="1" customFormat="1" ht="13.5" customHeight="1">
      <c r="B26" s="182" t="s">
        <v>36</v>
      </c>
      <c r="C26" s="128"/>
      <c r="D26" s="156"/>
      <c r="E26" s="156"/>
      <c r="F26" s="156"/>
      <c r="G26" s="156"/>
    </row>
    <row r="27" spans="2:7" s="1" customFormat="1" ht="12">
      <c r="B27" s="155" t="s">
        <v>37</v>
      </c>
      <c r="C27" s="128"/>
      <c r="D27" s="156"/>
      <c r="E27" s="156"/>
      <c r="F27" s="156"/>
      <c r="G27" s="156"/>
    </row>
    <row r="28" spans="2:7" s="1" customFormat="1" ht="12">
      <c r="B28" s="157"/>
      <c r="C28" s="128"/>
      <c r="D28" s="158"/>
      <c r="E28" s="158"/>
      <c r="F28" s="153"/>
      <c r="G28" s="154"/>
    </row>
    <row r="29" spans="2:7" s="1" customFormat="1">
      <c r="B29" s="192" t="s">
        <v>152</v>
      </c>
      <c r="C29" s="193"/>
      <c r="D29" s="156"/>
      <c r="E29" s="156"/>
      <c r="F29" s="156"/>
      <c r="G29" s="156"/>
    </row>
    <row r="30" spans="2:7" s="1" customFormat="1" ht="12">
      <c r="B30" s="157"/>
      <c r="C30" s="128"/>
      <c r="D30" s="158"/>
      <c r="E30" s="158"/>
      <c r="F30" s="158"/>
      <c r="G30" s="158"/>
    </row>
    <row r="31" spans="2:7" s="1" customFormat="1" ht="12">
      <c r="B31" s="157"/>
      <c r="C31" s="128"/>
      <c r="D31" s="158"/>
      <c r="E31" s="158"/>
      <c r="F31" s="158"/>
      <c r="G31" s="158"/>
    </row>
    <row r="32" spans="2:7" s="1" customFormat="1" ht="12">
      <c r="B32" s="191" t="s">
        <v>150</v>
      </c>
      <c r="C32" s="128"/>
      <c r="D32" s="158"/>
      <c r="E32" s="158"/>
      <c r="F32" s="153"/>
      <c r="G32" s="154"/>
    </row>
    <row r="33" spans="2:7" s="1" customFormat="1" ht="12">
      <c r="B33" s="182" t="s">
        <v>151</v>
      </c>
      <c r="C33" s="128"/>
      <c r="D33" s="158"/>
      <c r="E33" s="158"/>
      <c r="F33" s="159"/>
      <c r="G33" s="158"/>
    </row>
  </sheetData>
  <mergeCells count="10">
    <mergeCell ref="B4:H4"/>
    <mergeCell ref="G5:H5"/>
    <mergeCell ref="B7:C7"/>
    <mergeCell ref="B12:D12"/>
    <mergeCell ref="B19:D19"/>
    <mergeCell ref="B6:C6"/>
    <mergeCell ref="B8:C8"/>
    <mergeCell ref="B9:C9"/>
    <mergeCell ref="B10:C10"/>
    <mergeCell ref="B11:C11"/>
  </mergeCells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C000"/>
  </sheetPr>
  <dimension ref="A1:N364"/>
  <sheetViews>
    <sheetView workbookViewId="0">
      <selection activeCell="G8" sqref="G8"/>
    </sheetView>
  </sheetViews>
  <sheetFormatPr defaultColWidth="9.109375" defaultRowHeight="15" customHeight="1" outlineLevelRow="1"/>
  <cols>
    <col min="1" max="1" width="4.6640625" style="94" customWidth="1"/>
    <col min="2" max="2" width="4" style="94" customWidth="1"/>
    <col min="3" max="3" width="35.6640625" style="95" customWidth="1"/>
    <col min="4" max="4" width="14.6640625" style="95" customWidth="1"/>
    <col min="5" max="5" width="6.6640625" style="95" customWidth="1"/>
    <col min="6" max="6" width="11.109375" style="95" customWidth="1"/>
    <col min="7" max="7" width="23.33203125" style="94" customWidth="1"/>
    <col min="8" max="8" width="9.6640625" style="95" customWidth="1"/>
    <col min="9" max="9" width="13.44140625" style="104" customWidth="1"/>
    <col min="10" max="10" width="14.6640625" style="92" customWidth="1"/>
    <col min="11" max="11" width="13.5546875" style="105" customWidth="1"/>
    <col min="12" max="12" width="13" style="105" customWidth="1"/>
    <col min="13" max="13" width="13.6640625" style="105" customWidth="1"/>
    <col min="14" max="14" width="11.21875" style="95" bestFit="1" customWidth="1"/>
    <col min="15" max="16384" width="9.109375" style="95"/>
  </cols>
  <sheetData>
    <row r="1" spans="1:14" s="92" customFormat="1" ht="15" customHeight="1">
      <c r="A1" s="454"/>
      <c r="B1" s="454"/>
      <c r="G1" s="94"/>
      <c r="H1" s="94"/>
      <c r="I1" s="104"/>
      <c r="K1" s="455" t="str">
        <f>REKAPITULASI!$E$2</f>
        <v>SELF ASSESSMENT</v>
      </c>
      <c r="L1" s="456"/>
      <c r="M1" s="457"/>
      <c r="N1" s="200"/>
    </row>
    <row r="2" spans="1:14" s="92" customFormat="1" ht="15" customHeight="1">
      <c r="A2" s="201"/>
      <c r="B2" s="201"/>
      <c r="G2" s="94"/>
      <c r="H2" s="94"/>
      <c r="I2" s="104"/>
      <c r="K2" s="202"/>
      <c r="L2" s="202"/>
      <c r="M2" s="202"/>
      <c r="N2" s="202"/>
    </row>
    <row r="3" spans="1:14" s="92" customFormat="1" ht="18" customHeight="1" thickBot="1">
      <c r="A3" s="458" t="s">
        <v>38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199"/>
    </row>
    <row r="4" spans="1:14" s="92" customFormat="1" ht="18" hidden="1" customHeight="1" thickBot="1">
      <c r="A4" s="458"/>
      <c r="B4" s="458"/>
      <c r="C4" s="458"/>
      <c r="D4" s="458"/>
      <c r="E4" s="458"/>
      <c r="F4" s="458"/>
      <c r="G4" s="458"/>
      <c r="H4" s="458"/>
      <c r="I4" s="458"/>
      <c r="J4" s="458"/>
      <c r="K4" s="458"/>
      <c r="L4" s="458"/>
      <c r="M4" s="458"/>
      <c r="N4" s="199"/>
    </row>
    <row r="5" spans="1:14" s="92" customFormat="1" ht="18" hidden="1" customHeight="1">
      <c r="A5" s="203"/>
      <c r="B5" s="106"/>
      <c r="C5" s="106"/>
      <c r="D5" s="106"/>
      <c r="E5" s="106"/>
      <c r="F5" s="106"/>
      <c r="G5" s="106"/>
      <c r="H5" s="106"/>
      <c r="I5" s="106"/>
      <c r="J5" s="106"/>
      <c r="K5" s="114"/>
      <c r="L5" s="459"/>
      <c r="M5" s="459"/>
      <c r="N5" s="114"/>
    </row>
    <row r="6" spans="1:14" s="92" customFormat="1" ht="18" customHeight="1">
      <c r="A6" s="450" t="s">
        <v>39</v>
      </c>
      <c r="B6" s="451"/>
      <c r="C6" s="451"/>
      <c r="D6" s="186" t="str">
        <f>REKAPITULASI!D6</f>
        <v>PT. Molis Maju Bersama Indonesia</v>
      </c>
      <c r="E6" s="107"/>
      <c r="F6" s="107"/>
      <c r="G6" s="107"/>
      <c r="H6" s="107"/>
      <c r="I6" s="107"/>
      <c r="J6" s="115"/>
      <c r="K6" s="115"/>
      <c r="L6" s="115"/>
      <c r="M6" s="116"/>
      <c r="N6" s="109"/>
    </row>
    <row r="7" spans="1:14" s="92" customFormat="1" ht="18" customHeight="1">
      <c r="A7" s="452" t="s">
        <v>1</v>
      </c>
      <c r="B7" s="453"/>
      <c r="C7" s="453"/>
      <c r="D7" s="187" t="s">
        <v>303</v>
      </c>
      <c r="E7" s="108"/>
      <c r="F7" s="108"/>
      <c r="G7" s="108"/>
      <c r="H7" s="109"/>
      <c r="I7" s="108"/>
      <c r="J7" s="109"/>
      <c r="K7" s="109"/>
      <c r="L7" s="109"/>
      <c r="M7" s="117"/>
      <c r="N7" s="109"/>
    </row>
    <row r="8" spans="1:14" s="92" customFormat="1" ht="18" customHeight="1">
      <c r="A8" s="452" t="s">
        <v>2</v>
      </c>
      <c r="B8" s="453"/>
      <c r="C8" s="453"/>
      <c r="D8" s="187" t="str">
        <f>Soal!F7</f>
        <v>: Sepeda Motor Listrik</v>
      </c>
      <c r="E8" s="108"/>
      <c r="F8" s="108"/>
      <c r="G8" s="108"/>
      <c r="H8" s="109"/>
      <c r="I8" s="108"/>
      <c r="J8" s="109"/>
      <c r="K8" s="109"/>
      <c r="L8" s="109"/>
      <c r="M8" s="117"/>
      <c r="N8" s="109"/>
    </row>
    <row r="9" spans="1:14" s="92" customFormat="1" ht="18" customHeight="1">
      <c r="A9" s="452" t="s">
        <v>3</v>
      </c>
      <c r="B9" s="453"/>
      <c r="C9" s="453"/>
      <c r="D9" s="187" t="str">
        <f>Soal!F10</f>
        <v>: Kapasitas Baterai Lithium 60 Volt 20 Ah</v>
      </c>
      <c r="E9" s="108"/>
      <c r="F9" s="108"/>
      <c r="G9" s="108"/>
      <c r="H9" s="109"/>
      <c r="I9" s="108"/>
      <c r="J9" s="109"/>
      <c r="K9" s="109"/>
      <c r="L9" s="109"/>
      <c r="M9" s="117"/>
      <c r="N9" s="109"/>
    </row>
    <row r="10" spans="1:14" s="92" customFormat="1" ht="18" customHeight="1">
      <c r="A10" s="452" t="s">
        <v>4</v>
      </c>
      <c r="B10" s="453"/>
      <c r="C10" s="453"/>
      <c r="D10" s="187" t="str">
        <f>Soal!F11</f>
        <v>: -</v>
      </c>
      <c r="E10" s="108"/>
      <c r="F10" s="108"/>
      <c r="G10" s="108"/>
      <c r="H10" s="109"/>
      <c r="I10" s="108"/>
      <c r="J10" s="109"/>
      <c r="K10" s="109"/>
      <c r="L10" s="109"/>
      <c r="M10" s="117"/>
      <c r="N10" s="109"/>
    </row>
    <row r="11" spans="1:14" ht="15" customHeight="1" thickBot="1">
      <c r="A11" s="96"/>
      <c r="B11" s="97"/>
      <c r="C11" s="100"/>
      <c r="D11" s="100"/>
      <c r="E11" s="100"/>
      <c r="F11" s="100"/>
      <c r="G11" s="97"/>
      <c r="H11" s="100"/>
      <c r="I11" s="118"/>
      <c r="J11" s="93"/>
      <c r="K11" s="119"/>
      <c r="L11" s="119"/>
      <c r="M11" s="120"/>
      <c r="N11" s="105"/>
    </row>
    <row r="12" spans="1:14" s="94" customFormat="1" ht="15" customHeight="1">
      <c r="A12" s="471" t="s">
        <v>40</v>
      </c>
      <c r="B12" s="473" t="s">
        <v>17</v>
      </c>
      <c r="C12" s="474"/>
      <c r="D12" s="465" t="s">
        <v>3</v>
      </c>
      <c r="E12" s="465" t="s">
        <v>41</v>
      </c>
      <c r="F12" s="465" t="s">
        <v>8</v>
      </c>
      <c r="G12" s="465" t="s">
        <v>42</v>
      </c>
      <c r="H12" s="465" t="s">
        <v>43</v>
      </c>
      <c r="I12" s="467" t="s">
        <v>44</v>
      </c>
      <c r="J12" s="469" t="s">
        <v>45</v>
      </c>
      <c r="K12" s="477" t="s">
        <v>46</v>
      </c>
      <c r="L12" s="477"/>
      <c r="M12" s="478"/>
      <c r="N12" s="204"/>
    </row>
    <row r="13" spans="1:14" s="94" customFormat="1" ht="15" customHeight="1">
      <c r="A13" s="472"/>
      <c r="B13" s="475"/>
      <c r="C13" s="476"/>
      <c r="D13" s="466"/>
      <c r="E13" s="466"/>
      <c r="F13" s="466"/>
      <c r="G13" s="466"/>
      <c r="H13" s="466"/>
      <c r="I13" s="468"/>
      <c r="J13" s="470"/>
      <c r="K13" s="479" t="s">
        <v>47</v>
      </c>
      <c r="L13" s="479"/>
      <c r="M13" s="480"/>
      <c r="N13" s="205"/>
    </row>
    <row r="14" spans="1:14" s="94" customFormat="1" ht="15" customHeight="1">
      <c r="A14" s="472"/>
      <c r="B14" s="475"/>
      <c r="C14" s="476"/>
      <c r="D14" s="466"/>
      <c r="E14" s="466"/>
      <c r="F14" s="466"/>
      <c r="G14" s="466"/>
      <c r="H14" s="466"/>
      <c r="I14" s="468"/>
      <c r="J14" s="470"/>
      <c r="K14" s="121" t="s">
        <v>48</v>
      </c>
      <c r="L14" s="122" t="s">
        <v>49</v>
      </c>
      <c r="M14" s="123" t="s">
        <v>50</v>
      </c>
      <c r="N14" s="205"/>
    </row>
    <row r="15" spans="1:14" s="101" customFormat="1" ht="15" customHeight="1" thickBot="1">
      <c r="A15" s="163" t="s">
        <v>51</v>
      </c>
      <c r="B15" s="460" t="s">
        <v>52</v>
      </c>
      <c r="C15" s="461"/>
      <c r="D15" s="164" t="s">
        <v>53</v>
      </c>
      <c r="E15" s="165" t="s">
        <v>54</v>
      </c>
      <c r="F15" s="165" t="s">
        <v>55</v>
      </c>
      <c r="G15" s="165" t="s">
        <v>56</v>
      </c>
      <c r="H15" s="164" t="s">
        <v>57</v>
      </c>
      <c r="I15" s="164" t="s">
        <v>58</v>
      </c>
      <c r="J15" s="166" t="s">
        <v>59</v>
      </c>
      <c r="K15" s="462" t="s">
        <v>60</v>
      </c>
      <c r="L15" s="463"/>
      <c r="M15" s="464"/>
      <c r="N15" s="206"/>
    </row>
    <row r="16" spans="1:14" s="94" customFormat="1" ht="4.95" customHeight="1" thickBot="1">
      <c r="A16" s="98"/>
      <c r="B16" s="98"/>
      <c r="C16" s="98"/>
      <c r="D16" s="98"/>
      <c r="E16" s="98"/>
      <c r="F16" s="98"/>
      <c r="G16" s="98"/>
      <c r="H16" s="98"/>
      <c r="I16" s="124"/>
      <c r="J16" s="125"/>
      <c r="K16" s="126"/>
      <c r="L16" s="126"/>
      <c r="M16" s="127"/>
      <c r="N16" s="207"/>
    </row>
    <row r="17" spans="1:14" ht="23.25" customHeight="1" thickBot="1">
      <c r="A17" s="208"/>
      <c r="B17" s="110"/>
      <c r="C17" s="111"/>
      <c r="D17" s="103"/>
      <c r="E17" s="112"/>
      <c r="F17" s="102"/>
      <c r="G17" s="168"/>
      <c r="H17" s="113"/>
      <c r="I17" s="113"/>
      <c r="J17" s="197"/>
      <c r="K17" s="209">
        <f>(H17/100)*I17*J17</f>
        <v>0</v>
      </c>
      <c r="L17" s="210">
        <f>(1-(H17/100))*I17*J17</f>
        <v>0</v>
      </c>
      <c r="M17" s="211">
        <f>SUM(K17:L17)</f>
        <v>0</v>
      </c>
      <c r="N17" s="167"/>
    </row>
    <row r="18" spans="1:14" ht="23.25" customHeight="1">
      <c r="A18" s="196" t="s">
        <v>11</v>
      </c>
      <c r="B18" s="212" t="s">
        <v>139</v>
      </c>
      <c r="C18" s="195"/>
      <c r="D18" s="213"/>
      <c r="E18" s="214"/>
      <c r="F18" s="215"/>
      <c r="G18" s="216"/>
      <c r="H18" s="217"/>
      <c r="I18" s="217"/>
      <c r="J18" s="218"/>
      <c r="K18" s="177"/>
      <c r="L18" s="178"/>
      <c r="M18" s="179"/>
      <c r="N18" s="105"/>
    </row>
    <row r="19" spans="1:14" ht="23.25" customHeight="1">
      <c r="A19" s="229"/>
      <c r="B19" s="230" t="s">
        <v>181</v>
      </c>
      <c r="C19" s="231" t="s">
        <v>141</v>
      </c>
      <c r="D19" s="232"/>
      <c r="E19" s="232"/>
      <c r="F19" s="232"/>
      <c r="G19" s="233"/>
      <c r="H19" s="234"/>
      <c r="I19" s="235"/>
      <c r="J19" s="236"/>
      <c r="K19" s="279">
        <f t="shared" ref="K19" si="0">(H19/100)*I19*J19</f>
        <v>0</v>
      </c>
      <c r="L19" s="280">
        <f t="shared" ref="L19" si="1">(1-(H19/100))*I19*J19</f>
        <v>0</v>
      </c>
      <c r="M19" s="281">
        <f t="shared" ref="M19" si="2">SUM(K19:L19)</f>
        <v>0</v>
      </c>
      <c r="N19" s="226"/>
    </row>
    <row r="20" spans="1:14" ht="23.25" customHeight="1" outlineLevel="1">
      <c r="A20" s="356"/>
      <c r="B20" s="219"/>
      <c r="C20" s="220" t="str">
        <f>Soal!E18</f>
        <v>Main frame</v>
      </c>
      <c r="D20" s="220"/>
      <c r="E20" s="221"/>
      <c r="F20" s="221"/>
      <c r="G20" s="222"/>
      <c r="H20" s="223"/>
      <c r="I20" s="224"/>
      <c r="J20" s="225"/>
      <c r="K20" s="279">
        <f t="shared" ref="K20:K34" si="3">(H20/100)*I20*J20</f>
        <v>0</v>
      </c>
      <c r="L20" s="280">
        <f t="shared" ref="L20:L34" si="4">(1-(H20/100))*I20*J20</f>
        <v>0</v>
      </c>
      <c r="M20" s="281">
        <f t="shared" ref="M20:M34" si="5">SUM(K20:L20)</f>
        <v>0</v>
      </c>
      <c r="N20" s="226"/>
    </row>
    <row r="21" spans="1:14" ht="23.25" customHeight="1" outlineLevel="1">
      <c r="A21" s="356">
        <f>Soal!C19</f>
        <v>1</v>
      </c>
      <c r="B21" s="219"/>
      <c r="C21" s="220" t="str">
        <f>Soal!E19</f>
        <v>THE FRONT PIPE PART</v>
      </c>
      <c r="D21" s="220"/>
      <c r="E21" s="221" t="str">
        <f>Soal!K19</f>
        <v>pcs</v>
      </c>
      <c r="F21" s="221" t="str">
        <f>Soal!H19</f>
        <v>China</v>
      </c>
      <c r="G21" s="222" t="str">
        <f>Soal!I19</f>
        <v>Tianjin</v>
      </c>
      <c r="H21" s="223">
        <f>Soal!M18</f>
        <v>0</v>
      </c>
      <c r="I21" s="224">
        <f>Soal!J19</f>
        <v>1</v>
      </c>
      <c r="J21" s="225">
        <f>Soal!L19</f>
        <v>605227.13119999995</v>
      </c>
      <c r="K21" s="279">
        <f t="shared" ref="K21:K22" si="6">(H21/100)*I21*J21</f>
        <v>0</v>
      </c>
      <c r="L21" s="280">
        <f t="shared" ref="L21:L22" si="7">(1-(H21/100))*I21*J21</f>
        <v>605227.13119999995</v>
      </c>
      <c r="M21" s="281">
        <f t="shared" ref="M21:M22" si="8">SUM(K21:L21)</f>
        <v>605227.13119999995</v>
      </c>
      <c r="N21" s="226"/>
    </row>
    <row r="22" spans="1:14" ht="23.25" customHeight="1" outlineLevel="1">
      <c r="A22" s="356">
        <f>Soal!C20</f>
        <v>2</v>
      </c>
      <c r="B22" s="219"/>
      <c r="C22" s="220" t="str">
        <f>Soal!E20</f>
        <v xml:space="preserve">THE REAR SWING PART   </v>
      </c>
      <c r="D22" s="220"/>
      <c r="E22" s="221" t="str">
        <f>Soal!K20</f>
        <v>pcs</v>
      </c>
      <c r="F22" s="221" t="str">
        <f>Soal!H20</f>
        <v>China</v>
      </c>
      <c r="G22" s="222" t="str">
        <f>Soal!I20</f>
        <v>Tianjin</v>
      </c>
      <c r="H22" s="223">
        <f>Soal!M19</f>
        <v>0</v>
      </c>
      <c r="I22" s="224">
        <f>Soal!J20</f>
        <v>1</v>
      </c>
      <c r="J22" s="225">
        <f>Soal!L20</f>
        <v>259797.1232</v>
      </c>
      <c r="K22" s="279">
        <f t="shared" si="6"/>
        <v>0</v>
      </c>
      <c r="L22" s="280">
        <f t="shared" si="7"/>
        <v>259797.1232</v>
      </c>
      <c r="M22" s="281">
        <f t="shared" si="8"/>
        <v>259797.1232</v>
      </c>
      <c r="N22" s="226"/>
    </row>
    <row r="23" spans="1:14" ht="23.25" customHeight="1" outlineLevel="1">
      <c r="A23" s="356"/>
      <c r="B23" s="219"/>
      <c r="C23" s="220" t="str">
        <f>Soal!E21</f>
        <v>Bracket</v>
      </c>
      <c r="D23" s="220"/>
      <c r="E23" s="221"/>
      <c r="F23" s="221"/>
      <c r="G23" s="222"/>
      <c r="H23" s="223"/>
      <c r="I23" s="224"/>
      <c r="J23" s="225"/>
      <c r="K23" s="279">
        <f t="shared" ref="K23" si="9">(H23/100)*I23*J23</f>
        <v>0</v>
      </c>
      <c r="L23" s="280">
        <f t="shared" ref="L23" si="10">(1-(H23/100))*I23*J23</f>
        <v>0</v>
      </c>
      <c r="M23" s="281">
        <f t="shared" ref="M23" si="11">SUM(K23:L23)</f>
        <v>0</v>
      </c>
      <c r="N23" s="226"/>
    </row>
    <row r="24" spans="1:14" ht="23.25" customHeight="1" outlineLevel="1">
      <c r="A24" s="356">
        <f>Soal!C22</f>
        <v>3</v>
      </c>
      <c r="B24" s="219"/>
      <c r="C24" s="220" t="str">
        <f>Soal!E22</f>
        <v>FRONT LICENSE PLATE BRACKET</v>
      </c>
      <c r="D24" s="220"/>
      <c r="E24" s="221" t="str">
        <f>Soal!K22</f>
        <v>pcs</v>
      </c>
      <c r="F24" s="221" t="str">
        <f>Soal!H22</f>
        <v>China</v>
      </c>
      <c r="G24" s="222" t="str">
        <f>Soal!I22</f>
        <v>Tianjin</v>
      </c>
      <c r="H24" s="223">
        <f>Soal!M21</f>
        <v>0</v>
      </c>
      <c r="I24" s="224">
        <f>Soal!J22</f>
        <v>1</v>
      </c>
      <c r="J24" s="225">
        <f>Soal!L22</f>
        <v>168016.20319999999</v>
      </c>
      <c r="K24" s="279">
        <f t="shared" si="3"/>
        <v>0</v>
      </c>
      <c r="L24" s="280">
        <f t="shared" si="4"/>
        <v>168016.20319999999</v>
      </c>
      <c r="M24" s="281">
        <f t="shared" si="5"/>
        <v>168016.20319999999</v>
      </c>
      <c r="N24" s="226"/>
    </row>
    <row r="25" spans="1:14" ht="23.25" customHeight="1" outlineLevel="1">
      <c r="A25" s="356">
        <f>Soal!C23</f>
        <v>4</v>
      </c>
      <c r="B25" s="219"/>
      <c r="C25" s="220" t="str">
        <f>Soal!E23</f>
        <v>MOUNTING  BRACKET</v>
      </c>
      <c r="D25" s="220"/>
      <c r="E25" s="221" t="str">
        <f>Soal!K23</f>
        <v>pcs</v>
      </c>
      <c r="F25" s="221" t="str">
        <f>Soal!H23</f>
        <v>China</v>
      </c>
      <c r="G25" s="222" t="str">
        <f>Soal!I23</f>
        <v>Tianjin</v>
      </c>
      <c r="H25" s="223">
        <f>Soal!M22</f>
        <v>0</v>
      </c>
      <c r="I25" s="224">
        <f>Soal!J23</f>
        <v>1</v>
      </c>
      <c r="J25" s="225">
        <f>Soal!L23</f>
        <v>168183.07759999999</v>
      </c>
      <c r="K25" s="279">
        <f t="shared" ref="K25" si="12">(H25/100)*I25*J25</f>
        <v>0</v>
      </c>
      <c r="L25" s="280">
        <f t="shared" ref="L25" si="13">(1-(H25/100))*I25*J25</f>
        <v>168183.07759999999</v>
      </c>
      <c r="M25" s="281">
        <f t="shared" ref="M25" si="14">SUM(K25:L25)</f>
        <v>168183.07759999999</v>
      </c>
      <c r="N25" s="226"/>
    </row>
    <row r="26" spans="1:14" ht="23.25" customHeight="1" outlineLevel="1">
      <c r="A26" s="356"/>
      <c r="B26" s="219"/>
      <c r="C26" s="220" t="str">
        <f>Soal!E24</f>
        <v>Side/main stand</v>
      </c>
      <c r="D26" s="220"/>
      <c r="E26" s="221"/>
      <c r="F26" s="221"/>
      <c r="G26" s="222"/>
      <c r="H26" s="223"/>
      <c r="I26" s="224"/>
      <c r="J26" s="225"/>
      <c r="K26" s="279">
        <f t="shared" si="3"/>
        <v>0</v>
      </c>
      <c r="L26" s="280">
        <f t="shared" si="4"/>
        <v>0</v>
      </c>
      <c r="M26" s="281">
        <f t="shared" si="5"/>
        <v>0</v>
      </c>
      <c r="N26" s="226"/>
    </row>
    <row r="27" spans="1:14" ht="23.25" customHeight="1" outlineLevel="1">
      <c r="A27" s="356">
        <f>Soal!C25</f>
        <v>5</v>
      </c>
      <c r="B27" s="219"/>
      <c r="C27" s="220" t="str">
        <f>Soal!E25</f>
        <v>SIDE STAND  PART</v>
      </c>
      <c r="D27" s="220"/>
      <c r="E27" s="221" t="str">
        <f>Soal!K25</f>
        <v>pcs</v>
      </c>
      <c r="F27" s="221" t="str">
        <f>Soal!H25</f>
        <v>China</v>
      </c>
      <c r="G27" s="222" t="str">
        <f>Soal!I25</f>
        <v>Tianjin</v>
      </c>
      <c r="H27" s="223">
        <f>Soal!M24</f>
        <v>0</v>
      </c>
      <c r="I27" s="224">
        <f>Soal!J25</f>
        <v>1</v>
      </c>
      <c r="J27" s="225">
        <f>Soal!L25</f>
        <v>180364.9088</v>
      </c>
      <c r="K27" s="279">
        <f t="shared" ref="K27:K31" si="15">(H27/100)*I27*J27</f>
        <v>0</v>
      </c>
      <c r="L27" s="280">
        <f t="shared" ref="L27:L31" si="16">(1-(H27/100))*I27*J27</f>
        <v>180364.9088</v>
      </c>
      <c r="M27" s="281">
        <f t="shared" ref="M27:M31" si="17">SUM(K27:L27)</f>
        <v>180364.9088</v>
      </c>
      <c r="N27" s="226"/>
    </row>
    <row r="28" spans="1:14" ht="23.25" customHeight="1" outlineLevel="1">
      <c r="A28" s="356"/>
      <c r="B28" s="219"/>
      <c r="C28" s="220" t="str">
        <f>Soal!E26</f>
        <v>Rear/front fender</v>
      </c>
      <c r="D28" s="220"/>
      <c r="E28" s="221"/>
      <c r="F28" s="221"/>
      <c r="G28" s="222"/>
      <c r="H28" s="223"/>
      <c r="I28" s="224"/>
      <c r="J28" s="225"/>
      <c r="K28" s="279">
        <f t="shared" si="15"/>
        <v>0</v>
      </c>
      <c r="L28" s="280">
        <f t="shared" si="16"/>
        <v>0</v>
      </c>
      <c r="M28" s="281">
        <f t="shared" si="17"/>
        <v>0</v>
      </c>
      <c r="N28" s="226"/>
    </row>
    <row r="29" spans="1:14" ht="23.25" customHeight="1" outlineLevel="1">
      <c r="A29" s="356">
        <f>Soal!C27</f>
        <v>6</v>
      </c>
      <c r="B29" s="219"/>
      <c r="C29" s="220" t="str">
        <f>Soal!E27</f>
        <v>REAR FENDER ON THE  REAR SWING PART OF FRAME</v>
      </c>
      <c r="D29" s="220"/>
      <c r="E29" s="221" t="str">
        <f>Soal!K27</f>
        <v>pcs</v>
      </c>
      <c r="F29" s="221" t="str">
        <f>Soal!H27</f>
        <v>China</v>
      </c>
      <c r="G29" s="222" t="str">
        <f>Soal!I27</f>
        <v>Tianjin</v>
      </c>
      <c r="H29" s="223">
        <f>Soal!M26</f>
        <v>0</v>
      </c>
      <c r="I29" s="224">
        <f>Soal!J27</f>
        <v>1</v>
      </c>
      <c r="J29" s="225">
        <f>Soal!L27</f>
        <v>173022.43520000001</v>
      </c>
      <c r="K29" s="279">
        <f t="shared" si="15"/>
        <v>0</v>
      </c>
      <c r="L29" s="280">
        <f t="shared" si="16"/>
        <v>173022.43520000001</v>
      </c>
      <c r="M29" s="281">
        <f t="shared" si="17"/>
        <v>173022.43520000001</v>
      </c>
      <c r="N29" s="226"/>
    </row>
    <row r="30" spans="1:14" ht="23.25" customHeight="1" outlineLevel="1">
      <c r="A30" s="356">
        <f>Soal!C28</f>
        <v>7</v>
      </c>
      <c r="B30" s="219"/>
      <c r="C30" s="220" t="str">
        <f>Soal!E28</f>
        <v>FRONT REAR FENDER</v>
      </c>
      <c r="D30" s="220"/>
      <c r="E30" s="221" t="str">
        <f>Soal!K28</f>
        <v>pcs</v>
      </c>
      <c r="F30" s="221" t="str">
        <f>Soal!H28</f>
        <v>China</v>
      </c>
      <c r="G30" s="222" t="str">
        <f>Soal!I28</f>
        <v>Tianjin</v>
      </c>
      <c r="H30" s="223">
        <f>Soal!M27</f>
        <v>0</v>
      </c>
      <c r="I30" s="224">
        <f>Soal!J28</f>
        <v>1</v>
      </c>
      <c r="J30" s="225">
        <f>Soal!L28</f>
        <v>167014.95679999999</v>
      </c>
      <c r="K30" s="279">
        <f t="shared" si="15"/>
        <v>0</v>
      </c>
      <c r="L30" s="280">
        <f t="shared" si="16"/>
        <v>167014.95679999999</v>
      </c>
      <c r="M30" s="281">
        <f t="shared" si="17"/>
        <v>167014.95679999999</v>
      </c>
      <c r="N30" s="226"/>
    </row>
    <row r="31" spans="1:14" ht="23.25" customHeight="1" outlineLevel="1">
      <c r="A31" s="356"/>
      <c r="B31" s="219"/>
      <c r="C31" s="220" t="str">
        <f>Soal!E29</f>
        <v>Seat Assy</v>
      </c>
      <c r="D31" s="220"/>
      <c r="E31" s="221"/>
      <c r="F31" s="221"/>
      <c r="G31" s="222"/>
      <c r="H31" s="223"/>
      <c r="I31" s="224"/>
      <c r="J31" s="225"/>
      <c r="K31" s="279">
        <f t="shared" si="15"/>
        <v>0</v>
      </c>
      <c r="L31" s="280">
        <f t="shared" si="16"/>
        <v>0</v>
      </c>
      <c r="M31" s="281">
        <f t="shared" si="17"/>
        <v>0</v>
      </c>
      <c r="N31" s="226"/>
    </row>
    <row r="32" spans="1:14" ht="23.25" customHeight="1" outlineLevel="1">
      <c r="A32" s="356">
        <f>Soal!C30</f>
        <v>8</v>
      </c>
      <c r="B32" s="219"/>
      <c r="C32" s="220" t="str">
        <f>Soal!E30</f>
        <v>SEAT ASSY</v>
      </c>
      <c r="D32" s="220"/>
      <c r="E32" s="221" t="str">
        <f>Soal!K30</f>
        <v>pcs</v>
      </c>
      <c r="F32" s="221" t="str">
        <f>Soal!H30</f>
        <v>China</v>
      </c>
      <c r="G32" s="222" t="str">
        <f>Soal!I30</f>
        <v>Tianjin</v>
      </c>
      <c r="H32" s="223">
        <f>Soal!M29</f>
        <v>0</v>
      </c>
      <c r="I32" s="224">
        <f>Soal!J30</f>
        <v>1</v>
      </c>
      <c r="J32" s="225">
        <f>Soal!L30</f>
        <v>272646.45199999999</v>
      </c>
      <c r="K32" s="279">
        <f t="shared" ref="K32" si="18">(H32/100)*I32*J32</f>
        <v>0</v>
      </c>
      <c r="L32" s="280">
        <f t="shared" ref="L32" si="19">(1-(H32/100))*I32*J32</f>
        <v>272646.45199999999</v>
      </c>
      <c r="M32" s="281">
        <f t="shared" ref="M32" si="20">SUM(K32:L32)</f>
        <v>272646.45199999999</v>
      </c>
      <c r="N32" s="226"/>
    </row>
    <row r="33" spans="1:14" ht="23.25" customHeight="1" outlineLevel="1">
      <c r="A33" s="356"/>
      <c r="B33" s="219"/>
      <c r="C33" s="220" t="str">
        <f>Soal!E31</f>
        <v>Spion</v>
      </c>
      <c r="D33" s="220"/>
      <c r="E33" s="221"/>
      <c r="F33" s="221"/>
      <c r="G33" s="222"/>
      <c r="H33" s="223"/>
      <c r="I33" s="224"/>
      <c r="J33" s="225"/>
      <c r="K33" s="279">
        <f>(H33/100)*I33*J33</f>
        <v>0</v>
      </c>
      <c r="L33" s="280">
        <f>(1-(H33/100))*I33*J33</f>
        <v>0</v>
      </c>
      <c r="M33" s="281">
        <f>SUM(K33:L33)</f>
        <v>0</v>
      </c>
      <c r="N33" s="226"/>
    </row>
    <row r="34" spans="1:14" ht="23.25" customHeight="1" outlineLevel="1">
      <c r="A34" s="356">
        <f>Soal!C32</f>
        <v>9</v>
      </c>
      <c r="B34" s="219"/>
      <c r="C34" s="220" t="str">
        <f>Soal!E32</f>
        <v>SPION</v>
      </c>
      <c r="D34" s="220"/>
      <c r="E34" s="221" t="str">
        <f>Soal!K32</f>
        <v>pcs</v>
      </c>
      <c r="F34" s="221" t="str">
        <f>Soal!H32</f>
        <v>China</v>
      </c>
      <c r="G34" s="222" t="str">
        <f>Soal!I32</f>
        <v>Tianjin</v>
      </c>
      <c r="H34" s="223">
        <f>Soal!M31</f>
        <v>0</v>
      </c>
      <c r="I34" s="224">
        <f>Soal!J32</f>
        <v>1</v>
      </c>
      <c r="J34" s="225">
        <f>Soal!L32</f>
        <v>173022.43520000001</v>
      </c>
      <c r="K34" s="279">
        <f t="shared" si="3"/>
        <v>0</v>
      </c>
      <c r="L34" s="280">
        <f t="shared" si="4"/>
        <v>173022.43520000001</v>
      </c>
      <c r="M34" s="281">
        <f t="shared" si="5"/>
        <v>173022.43520000001</v>
      </c>
      <c r="N34" s="226"/>
    </row>
    <row r="35" spans="1:14" ht="23.25" customHeight="1" outlineLevel="1">
      <c r="A35" s="356"/>
      <c r="B35" s="219"/>
      <c r="C35" s="220" t="str">
        <f>Soal!E33</f>
        <v>Stepbar</v>
      </c>
      <c r="D35" s="220"/>
      <c r="E35" s="221"/>
      <c r="F35" s="221"/>
      <c r="G35" s="222"/>
      <c r="H35" s="223"/>
      <c r="I35" s="224"/>
      <c r="J35" s="225"/>
      <c r="K35" s="279">
        <f t="shared" ref="K35:K46" si="21">(H35/100)*I35*J35</f>
        <v>0</v>
      </c>
      <c r="L35" s="280">
        <f t="shared" ref="L35:L46" si="22">(1-(H35/100))*I35*J35</f>
        <v>0</v>
      </c>
      <c r="M35" s="281">
        <f t="shared" ref="M35:M46" si="23">SUM(K35:L35)</f>
        <v>0</v>
      </c>
      <c r="N35" s="226"/>
    </row>
    <row r="36" spans="1:14" ht="23.25" customHeight="1" outlineLevel="1">
      <c r="A36" s="356">
        <f>Soal!C34</f>
        <v>10</v>
      </c>
      <c r="B36" s="219"/>
      <c r="C36" s="220" t="str">
        <f>Soal!E34</f>
        <v>FOOTPLATE</v>
      </c>
      <c r="D36" s="220"/>
      <c r="E36" s="221" t="str">
        <f>Soal!K34</f>
        <v>pcs</v>
      </c>
      <c r="F36" s="221" t="str">
        <f>Soal!H34</f>
        <v>China</v>
      </c>
      <c r="G36" s="222" t="str">
        <f>Soal!I34</f>
        <v>Tianjin</v>
      </c>
      <c r="H36" s="223">
        <f>Soal!M33</f>
        <v>0</v>
      </c>
      <c r="I36" s="224">
        <f>Soal!J34</f>
        <v>1</v>
      </c>
      <c r="J36" s="225">
        <f>Soal!L34</f>
        <v>173022.43520000001</v>
      </c>
      <c r="K36" s="279">
        <f t="shared" si="21"/>
        <v>0</v>
      </c>
      <c r="L36" s="280">
        <f t="shared" si="22"/>
        <v>173022.43520000001</v>
      </c>
      <c r="M36" s="281">
        <f t="shared" si="23"/>
        <v>173022.43520000001</v>
      </c>
      <c r="N36" s="226"/>
    </row>
    <row r="37" spans="1:14" ht="23.25" customHeight="1" outlineLevel="1">
      <c r="A37" s="356">
        <f>Soal!C35</f>
        <v>11</v>
      </c>
      <c r="B37" s="219"/>
      <c r="C37" s="220" t="str">
        <f>Soal!E35</f>
        <v>COVER ON THE FOOTPLATE</v>
      </c>
      <c r="D37" s="220"/>
      <c r="E37" s="221" t="str">
        <f>Soal!K35</f>
        <v>pcs</v>
      </c>
      <c r="F37" s="221" t="str">
        <f>Soal!H35</f>
        <v>China</v>
      </c>
      <c r="G37" s="222" t="str">
        <f>Soal!I35</f>
        <v>Tianjin</v>
      </c>
      <c r="H37" s="223">
        <f>Soal!M34</f>
        <v>0</v>
      </c>
      <c r="I37" s="224">
        <f>Soal!J35</f>
        <v>1</v>
      </c>
      <c r="J37" s="225">
        <f>Soal!L35</f>
        <v>173022.43520000001</v>
      </c>
      <c r="K37" s="279">
        <f t="shared" si="21"/>
        <v>0</v>
      </c>
      <c r="L37" s="280">
        <f t="shared" si="22"/>
        <v>173022.43520000001</v>
      </c>
      <c r="M37" s="281">
        <f t="shared" si="23"/>
        <v>173022.43520000001</v>
      </c>
      <c r="N37" s="226"/>
    </row>
    <row r="38" spans="1:14" ht="23.25" customHeight="1" outlineLevel="1">
      <c r="A38" s="356"/>
      <c r="B38" s="219"/>
      <c r="C38" s="220" t="str">
        <f>Soal!E36</f>
        <v>Cover Plastic Set</v>
      </c>
      <c r="D38" s="220"/>
      <c r="E38" s="221"/>
      <c r="F38" s="221"/>
      <c r="G38" s="222"/>
      <c r="H38" s="223"/>
      <c r="I38" s="224"/>
      <c r="J38" s="225"/>
      <c r="K38" s="279">
        <f t="shared" si="21"/>
        <v>0</v>
      </c>
      <c r="L38" s="280">
        <f t="shared" si="22"/>
        <v>0</v>
      </c>
      <c r="M38" s="281">
        <f t="shared" si="23"/>
        <v>0</v>
      </c>
      <c r="N38" s="226"/>
    </row>
    <row r="39" spans="1:14" ht="23.25" customHeight="1" outlineLevel="1">
      <c r="A39" s="356">
        <f>Soal!C37</f>
        <v>12</v>
      </c>
      <c r="B39" s="219"/>
      <c r="C39" s="220" t="str">
        <f>Soal!E37</f>
        <v>THE  FRONT COVER</v>
      </c>
      <c r="D39" s="220"/>
      <c r="E39" s="221" t="str">
        <f>Soal!K37</f>
        <v>pcs</v>
      </c>
      <c r="F39" s="221" t="str">
        <f>Soal!H37</f>
        <v>China</v>
      </c>
      <c r="G39" s="222" t="str">
        <f>Soal!I37</f>
        <v>Tianjin</v>
      </c>
      <c r="H39" s="223">
        <f>Soal!M36</f>
        <v>0</v>
      </c>
      <c r="I39" s="224">
        <f>Soal!J37</f>
        <v>1</v>
      </c>
      <c r="J39" s="225">
        <f>Soal!L37</f>
        <v>182033.65280000001</v>
      </c>
      <c r="K39" s="279">
        <f t="shared" si="21"/>
        <v>0</v>
      </c>
      <c r="L39" s="280">
        <f t="shared" si="22"/>
        <v>182033.65280000001</v>
      </c>
      <c r="M39" s="281">
        <f t="shared" si="23"/>
        <v>182033.65280000001</v>
      </c>
      <c r="N39" s="226"/>
    </row>
    <row r="40" spans="1:14" ht="23.25" customHeight="1" outlineLevel="1">
      <c r="A40" s="356">
        <f>Soal!C38</f>
        <v>13</v>
      </c>
      <c r="B40" s="219"/>
      <c r="C40" s="220" t="str">
        <f>Soal!E38</f>
        <v xml:space="preserve">FRONT SHIELD </v>
      </c>
      <c r="D40" s="220"/>
      <c r="E40" s="221" t="str">
        <f>Soal!K38</f>
        <v>pcs</v>
      </c>
      <c r="F40" s="221" t="str">
        <f>Soal!H38</f>
        <v>China</v>
      </c>
      <c r="G40" s="222" t="str">
        <f>Soal!I38</f>
        <v>Tianjin</v>
      </c>
      <c r="H40" s="223">
        <f>Soal!M37</f>
        <v>0</v>
      </c>
      <c r="I40" s="224">
        <f>Soal!J38</f>
        <v>1</v>
      </c>
      <c r="J40" s="225">
        <f>Soal!L38</f>
        <v>162877.1</v>
      </c>
      <c r="K40" s="279">
        <f t="shared" si="21"/>
        <v>0</v>
      </c>
      <c r="L40" s="280">
        <f t="shared" si="22"/>
        <v>162877.1</v>
      </c>
      <c r="M40" s="281">
        <f t="shared" si="23"/>
        <v>162877.1</v>
      </c>
      <c r="N40" s="226"/>
    </row>
    <row r="41" spans="1:14" ht="23.25" customHeight="1" outlineLevel="1">
      <c r="A41" s="356">
        <f>Soal!C39</f>
        <v>14</v>
      </c>
      <c r="B41" s="219"/>
      <c r="C41" s="220" t="str">
        <f>Soal!E39</f>
        <v>THE FIXED PLATE FOR SCREW</v>
      </c>
      <c r="D41" s="220"/>
      <c r="E41" s="221" t="str">
        <f>Soal!K39</f>
        <v>pcs</v>
      </c>
      <c r="F41" s="221" t="str">
        <f>Soal!H39</f>
        <v>China</v>
      </c>
      <c r="G41" s="222" t="str">
        <f>Soal!I39</f>
        <v>Tianjin</v>
      </c>
      <c r="H41" s="223">
        <f>Soal!M38</f>
        <v>0</v>
      </c>
      <c r="I41" s="224">
        <f>Soal!J39</f>
        <v>1</v>
      </c>
      <c r="J41" s="225">
        <f>Soal!L39</f>
        <v>163343.72</v>
      </c>
      <c r="K41" s="279">
        <f t="shared" si="21"/>
        <v>0</v>
      </c>
      <c r="L41" s="280">
        <f t="shared" si="22"/>
        <v>163343.72</v>
      </c>
      <c r="M41" s="281">
        <f t="shared" si="23"/>
        <v>163343.72</v>
      </c>
      <c r="N41" s="226"/>
    </row>
    <row r="42" spans="1:14" ht="23.25" customHeight="1" outlineLevel="1">
      <c r="A42" s="356">
        <f>Soal!C40</f>
        <v>15</v>
      </c>
      <c r="B42" s="219"/>
      <c r="C42" s="220" t="str">
        <f>Soal!E40</f>
        <v>BOLT M6X12</v>
      </c>
      <c r="D42" s="220"/>
      <c r="E42" s="221" t="str">
        <f>Soal!K40</f>
        <v>pcs</v>
      </c>
      <c r="F42" s="221" t="str">
        <f>Soal!H40</f>
        <v>China</v>
      </c>
      <c r="G42" s="222" t="str">
        <f>Soal!I40</f>
        <v>Tianjin</v>
      </c>
      <c r="H42" s="223">
        <f>Soal!M39</f>
        <v>0</v>
      </c>
      <c r="I42" s="224">
        <f>Soal!J40</f>
        <v>1</v>
      </c>
      <c r="J42" s="225">
        <f>Soal!L40</f>
        <v>162877.1</v>
      </c>
      <c r="K42" s="279">
        <f t="shared" si="21"/>
        <v>0</v>
      </c>
      <c r="L42" s="280">
        <f t="shared" si="22"/>
        <v>162877.1</v>
      </c>
      <c r="M42" s="281">
        <f t="shared" si="23"/>
        <v>162877.1</v>
      </c>
      <c r="N42" s="226"/>
    </row>
    <row r="43" spans="1:14" ht="23.25" customHeight="1" outlineLevel="1">
      <c r="A43" s="356">
        <f>Soal!C41</f>
        <v>16</v>
      </c>
      <c r="B43" s="219"/>
      <c r="C43" s="220" t="str">
        <f>Soal!E41</f>
        <v>BOLT M6X16</v>
      </c>
      <c r="D43" s="220"/>
      <c r="E43" s="221" t="str">
        <f>Soal!K41</f>
        <v>pcs</v>
      </c>
      <c r="F43" s="221" t="str">
        <f>Soal!H41</f>
        <v>China</v>
      </c>
      <c r="G43" s="222" t="str">
        <f>Soal!I41</f>
        <v>Tianjin</v>
      </c>
      <c r="H43" s="223">
        <f>Soal!M40</f>
        <v>0</v>
      </c>
      <c r="I43" s="224">
        <f>Soal!J41</f>
        <v>1</v>
      </c>
      <c r="J43" s="225">
        <f>Soal!L41</f>
        <v>169017.44959999999</v>
      </c>
      <c r="K43" s="279">
        <f t="shared" si="21"/>
        <v>0</v>
      </c>
      <c r="L43" s="280">
        <f t="shared" si="22"/>
        <v>169017.44959999999</v>
      </c>
      <c r="M43" s="281">
        <f t="shared" si="23"/>
        <v>169017.44959999999</v>
      </c>
      <c r="N43" s="226"/>
    </row>
    <row r="44" spans="1:14" ht="23.25" customHeight="1" outlineLevel="1">
      <c r="A44" s="356">
        <f>Soal!C42</f>
        <v>17</v>
      </c>
      <c r="B44" s="219"/>
      <c r="C44" s="220" t="str">
        <f>Soal!E42</f>
        <v>WASHER</v>
      </c>
      <c r="D44" s="220"/>
      <c r="E44" s="221" t="str">
        <f>Soal!K42</f>
        <v>pcs</v>
      </c>
      <c r="F44" s="221" t="str">
        <f>Soal!H42</f>
        <v>China</v>
      </c>
      <c r="G44" s="222" t="str">
        <f>Soal!I42</f>
        <v>Tianjin</v>
      </c>
      <c r="H44" s="223">
        <f>Soal!M41</f>
        <v>0</v>
      </c>
      <c r="I44" s="224">
        <f>Soal!J42</f>
        <v>1</v>
      </c>
      <c r="J44" s="225">
        <f>Soal!L42</f>
        <v>155166.8744</v>
      </c>
      <c r="K44" s="279">
        <f t="shared" si="21"/>
        <v>0</v>
      </c>
      <c r="L44" s="280">
        <f t="shared" si="22"/>
        <v>155166.8744</v>
      </c>
      <c r="M44" s="281">
        <f t="shared" si="23"/>
        <v>155166.8744</v>
      </c>
      <c r="N44" s="226"/>
    </row>
    <row r="45" spans="1:14" ht="23.25" customHeight="1" outlineLevel="1">
      <c r="A45" s="356"/>
      <c r="B45" s="219"/>
      <c r="C45" s="220" t="str">
        <f>Soal!E43</f>
        <v>Reflex Reflector</v>
      </c>
      <c r="D45" s="220"/>
      <c r="E45" s="221"/>
      <c r="F45" s="221"/>
      <c r="G45" s="222"/>
      <c r="H45" s="223"/>
      <c r="I45" s="224"/>
      <c r="J45" s="225"/>
      <c r="K45" s="279">
        <f t="shared" si="21"/>
        <v>0</v>
      </c>
      <c r="L45" s="280">
        <f t="shared" si="22"/>
        <v>0</v>
      </c>
      <c r="M45" s="281">
        <f t="shared" si="23"/>
        <v>0</v>
      </c>
      <c r="N45" s="226"/>
    </row>
    <row r="46" spans="1:14" ht="23.25" customHeight="1" outlineLevel="1">
      <c r="A46" s="356">
        <f>Soal!C44</f>
        <v>18</v>
      </c>
      <c r="B46" s="219"/>
      <c r="C46" s="220" t="str">
        <f>Soal!E44</f>
        <v xml:space="preserve">REFLECTOR   </v>
      </c>
      <c r="D46" s="220"/>
      <c r="E46" s="221" t="str">
        <f>Soal!K44</f>
        <v>pcs</v>
      </c>
      <c r="F46" s="221" t="str">
        <f>Soal!H44</f>
        <v>China</v>
      </c>
      <c r="G46" s="222" t="str">
        <f>Soal!I44</f>
        <v>Tianjin</v>
      </c>
      <c r="H46" s="223">
        <f>Soal!M43</f>
        <v>0</v>
      </c>
      <c r="I46" s="224">
        <f>Soal!J44</f>
        <v>1</v>
      </c>
      <c r="J46" s="225">
        <f>Soal!L44</f>
        <v>158003.73920000001</v>
      </c>
      <c r="K46" s="279">
        <f t="shared" si="21"/>
        <v>0</v>
      </c>
      <c r="L46" s="280">
        <f t="shared" si="22"/>
        <v>158003.73920000001</v>
      </c>
      <c r="M46" s="281">
        <f t="shared" si="23"/>
        <v>158003.73920000001</v>
      </c>
      <c r="N46" s="226"/>
    </row>
    <row r="47" spans="1:14" ht="23.25" customHeight="1">
      <c r="A47" s="229"/>
      <c r="B47" s="230" t="s">
        <v>156</v>
      </c>
      <c r="C47" s="231" t="s">
        <v>142</v>
      </c>
      <c r="D47" s="232"/>
      <c r="E47" s="232"/>
      <c r="F47" s="232"/>
      <c r="G47" s="233"/>
      <c r="H47" s="234"/>
      <c r="I47" s="235"/>
      <c r="J47" s="236"/>
      <c r="K47" s="279">
        <f t="shared" ref="K47:K85" si="24">(H47/100)*I47*J47</f>
        <v>0</v>
      </c>
      <c r="L47" s="280">
        <f t="shared" ref="L47:L85" si="25">(1-(H47/100))*I47*J47</f>
        <v>0</v>
      </c>
      <c r="M47" s="281">
        <f t="shared" ref="M47:M85" si="26">SUM(K47:L47)</f>
        <v>0</v>
      </c>
      <c r="N47" s="226"/>
    </row>
    <row r="48" spans="1:14" ht="23.25" customHeight="1" outlineLevel="1">
      <c r="A48" s="356"/>
      <c r="B48" s="219"/>
      <c r="C48" s="220" t="str">
        <f>Soal!E46</f>
        <v>Baterai</v>
      </c>
      <c r="D48" s="220"/>
      <c r="E48" s="221"/>
      <c r="F48" s="221"/>
      <c r="G48" s="222"/>
      <c r="H48" s="223"/>
      <c r="I48" s="224"/>
      <c r="J48" s="225"/>
      <c r="K48" s="279">
        <f t="shared" si="24"/>
        <v>0</v>
      </c>
      <c r="L48" s="280">
        <f t="shared" si="25"/>
        <v>0</v>
      </c>
      <c r="M48" s="281">
        <f t="shared" si="26"/>
        <v>0</v>
      </c>
      <c r="N48" s="226"/>
    </row>
    <row r="49" spans="1:14" ht="23.25" customHeight="1" outlineLevel="1">
      <c r="A49" s="356">
        <f>Soal!C47</f>
        <v>19</v>
      </c>
      <c r="B49" s="219"/>
      <c r="C49" s="220" t="str">
        <f>Soal!E47</f>
        <v>60V20AH  CHARGER</v>
      </c>
      <c r="D49" s="220"/>
      <c r="E49" s="221" t="str">
        <f>Soal!K47</f>
        <v>pcs</v>
      </c>
      <c r="F49" s="221" t="str">
        <f>Soal!H47</f>
        <v>China</v>
      </c>
      <c r="G49" s="222" t="str">
        <f>Soal!I47</f>
        <v>Tianjin</v>
      </c>
      <c r="H49" s="223">
        <f>Soal!M47</f>
        <v>0</v>
      </c>
      <c r="I49" s="224">
        <f>Soal!J47</f>
        <v>1</v>
      </c>
      <c r="J49" s="225">
        <f>Soal!L47</f>
        <v>394798.51279999997</v>
      </c>
      <c r="K49" s="279">
        <f t="shared" ref="K49:K52" si="27">(H49/100)*I49*J49</f>
        <v>0</v>
      </c>
      <c r="L49" s="280">
        <f t="shared" ref="L49:L52" si="28">(1-(H49/100))*I49*J49</f>
        <v>394798.51279999997</v>
      </c>
      <c r="M49" s="281">
        <f t="shared" ref="M49:M52" si="29">SUM(K49:L49)</f>
        <v>394798.51279999997</v>
      </c>
      <c r="N49" s="226"/>
    </row>
    <row r="50" spans="1:14" ht="23.25" customHeight="1" outlineLevel="1">
      <c r="A50" s="356">
        <f>Soal!C48</f>
        <v>20</v>
      </c>
      <c r="B50" s="219"/>
      <c r="C50" s="220" t="str">
        <f>Soal!E48</f>
        <v>LITHIUM BATTERY ASSY.</v>
      </c>
      <c r="D50" s="220"/>
      <c r="E50" s="221" t="str">
        <f>Soal!K48</f>
        <v>pcs</v>
      </c>
      <c r="F50" s="221" t="str">
        <f>Soal!H48</f>
        <v>Indonesia</v>
      </c>
      <c r="G50" s="222" t="str">
        <f>Soal!I48</f>
        <v>PT ABC</v>
      </c>
      <c r="H50" s="223">
        <v>50</v>
      </c>
      <c r="I50" s="224">
        <f>Soal!J48</f>
        <v>1</v>
      </c>
      <c r="J50" s="225">
        <f>Soal!L48</f>
        <v>5155000</v>
      </c>
      <c r="K50" s="279">
        <f t="shared" si="27"/>
        <v>2577500</v>
      </c>
      <c r="L50" s="280">
        <f t="shared" si="28"/>
        <v>2577500</v>
      </c>
      <c r="M50" s="281">
        <f t="shared" si="29"/>
        <v>5155000</v>
      </c>
      <c r="N50" s="226"/>
    </row>
    <row r="51" spans="1:14" ht="23.25" customHeight="1" outlineLevel="1">
      <c r="A51" s="356"/>
      <c r="B51" s="219"/>
      <c r="C51" s="220" t="str">
        <f>Soal!E49</f>
        <v>Kabel Kelistrikan</v>
      </c>
      <c r="D51" s="220"/>
      <c r="E51" s="221"/>
      <c r="F51" s="221"/>
      <c r="G51" s="222"/>
      <c r="H51" s="223"/>
      <c r="I51" s="224"/>
      <c r="J51" s="225"/>
      <c r="K51" s="279">
        <f t="shared" si="27"/>
        <v>0</v>
      </c>
      <c r="L51" s="280">
        <f t="shared" si="28"/>
        <v>0</v>
      </c>
      <c r="M51" s="281">
        <f t="shared" si="29"/>
        <v>0</v>
      </c>
      <c r="N51" s="226"/>
    </row>
    <row r="52" spans="1:14" ht="23.25" customHeight="1" outlineLevel="1">
      <c r="A52" s="356">
        <f>Soal!C50</f>
        <v>21</v>
      </c>
      <c r="B52" s="219"/>
      <c r="C52" s="220" t="str">
        <f>Soal!E50</f>
        <v>WIRING HARNESS</v>
      </c>
      <c r="D52" s="220"/>
      <c r="E52" s="221" t="str">
        <f>Soal!K50</f>
        <v>pcs</v>
      </c>
      <c r="F52" s="221" t="str">
        <f>Soal!H50</f>
        <v>China</v>
      </c>
      <c r="G52" s="222" t="str">
        <f>Soal!I50</f>
        <v>Tianjin</v>
      </c>
      <c r="H52" s="223">
        <f>Soal!M50</f>
        <v>0</v>
      </c>
      <c r="I52" s="224">
        <f>Soal!J50</f>
        <v>1</v>
      </c>
      <c r="J52" s="225">
        <f>Soal!L50</f>
        <v>279321.42800000001</v>
      </c>
      <c r="K52" s="279">
        <f t="shared" si="27"/>
        <v>0</v>
      </c>
      <c r="L52" s="280">
        <f t="shared" si="28"/>
        <v>279321.42800000001</v>
      </c>
      <c r="M52" s="281">
        <f t="shared" si="29"/>
        <v>279321.42800000001</v>
      </c>
      <c r="N52" s="226"/>
    </row>
    <row r="53" spans="1:14" ht="23.25" customHeight="1">
      <c r="A53" s="240"/>
      <c r="B53" s="241" t="s">
        <v>157</v>
      </c>
      <c r="C53" s="242" t="s">
        <v>138</v>
      </c>
      <c r="D53" s="232"/>
      <c r="E53" s="243"/>
      <c r="F53" s="243"/>
      <c r="G53" s="243"/>
      <c r="H53" s="243"/>
      <c r="I53" s="243"/>
      <c r="J53" s="244"/>
      <c r="K53" s="279">
        <f t="shared" si="24"/>
        <v>0</v>
      </c>
      <c r="L53" s="280">
        <f t="shared" si="25"/>
        <v>0</v>
      </c>
      <c r="M53" s="281">
        <f t="shared" si="26"/>
        <v>0</v>
      </c>
      <c r="N53" s="226"/>
    </row>
    <row r="54" spans="1:14" ht="23.25" customHeight="1" outlineLevel="1">
      <c r="A54" s="356"/>
      <c r="B54" s="219"/>
      <c r="C54" s="220" t="str">
        <f>Soal!E52</f>
        <v>Kontroler/ECU/PCU</v>
      </c>
      <c r="D54" s="220"/>
      <c r="E54" s="221"/>
      <c r="F54" s="221"/>
      <c r="G54" s="222"/>
      <c r="H54" s="223"/>
      <c r="I54" s="224"/>
      <c r="J54" s="225"/>
      <c r="K54" s="279">
        <f t="shared" si="24"/>
        <v>0</v>
      </c>
      <c r="L54" s="280">
        <f t="shared" si="25"/>
        <v>0</v>
      </c>
      <c r="M54" s="281">
        <f t="shared" si="26"/>
        <v>0</v>
      </c>
      <c r="N54" s="226"/>
    </row>
    <row r="55" spans="1:14" ht="23.25" customHeight="1" outlineLevel="1">
      <c r="A55" s="356">
        <f>Soal!C53</f>
        <v>22</v>
      </c>
      <c r="B55" s="219"/>
      <c r="C55" s="220" t="str">
        <f>Soal!E53</f>
        <v>ENGINE RIM BLDC</v>
      </c>
      <c r="D55" s="220"/>
      <c r="E55" s="221" t="str">
        <f>Soal!K53</f>
        <v>pcs</v>
      </c>
      <c r="F55" s="221" t="str">
        <f>Soal!H53</f>
        <v>China</v>
      </c>
      <c r="G55" s="222" t="str">
        <f>Soal!I53</f>
        <v>Tianjin</v>
      </c>
      <c r="H55" s="223">
        <f>Soal!M53</f>
        <v>0</v>
      </c>
      <c r="I55" s="224">
        <f>Soal!J53</f>
        <v>1</v>
      </c>
      <c r="J55" s="225">
        <f>Soal!L53</f>
        <v>1543185.13</v>
      </c>
      <c r="K55" s="279">
        <f t="shared" si="24"/>
        <v>0</v>
      </c>
      <c r="L55" s="280">
        <f t="shared" si="25"/>
        <v>1543185.13</v>
      </c>
      <c r="M55" s="281">
        <f t="shared" si="26"/>
        <v>1543185.13</v>
      </c>
      <c r="N55" s="226"/>
    </row>
    <row r="56" spans="1:14" ht="23.25" customHeight="1" outlineLevel="1">
      <c r="A56" s="356">
        <f>Soal!C54</f>
        <v>23</v>
      </c>
      <c r="B56" s="219"/>
      <c r="C56" s="220" t="str">
        <f>Soal!E54</f>
        <v>CONTROLLER</v>
      </c>
      <c r="D56" s="220"/>
      <c r="E56" s="221" t="str">
        <f>Soal!K54</f>
        <v>pcs</v>
      </c>
      <c r="F56" s="221" t="str">
        <f>Soal!H54</f>
        <v>China</v>
      </c>
      <c r="G56" s="222" t="str">
        <f>Soal!I54</f>
        <v>Tianjin</v>
      </c>
      <c r="H56" s="223">
        <f>Soal!M54</f>
        <v>0</v>
      </c>
      <c r="I56" s="224">
        <f>Soal!J54</f>
        <v>1</v>
      </c>
      <c r="J56" s="225">
        <f>Soal!L54</f>
        <v>522290.55440000002</v>
      </c>
      <c r="K56" s="279">
        <f t="shared" si="24"/>
        <v>0</v>
      </c>
      <c r="L56" s="280">
        <f t="shared" si="25"/>
        <v>522290.55440000002</v>
      </c>
      <c r="M56" s="281">
        <f t="shared" si="26"/>
        <v>522290.55440000002</v>
      </c>
      <c r="N56" s="226"/>
    </row>
    <row r="57" spans="1:14" ht="23.1" customHeight="1">
      <c r="A57" s="245" t="s">
        <v>29</v>
      </c>
      <c r="B57" s="246" t="s">
        <v>30</v>
      </c>
      <c r="C57" s="247"/>
      <c r="D57" s="248"/>
      <c r="E57" s="248"/>
      <c r="F57" s="248"/>
      <c r="G57" s="249"/>
      <c r="H57" s="250"/>
      <c r="I57" s="251"/>
      <c r="J57" s="252"/>
      <c r="K57" s="279">
        <f t="shared" si="24"/>
        <v>0</v>
      </c>
      <c r="L57" s="280">
        <f t="shared" si="25"/>
        <v>0</v>
      </c>
      <c r="M57" s="281">
        <f t="shared" si="26"/>
        <v>0</v>
      </c>
      <c r="N57" s="226"/>
    </row>
    <row r="58" spans="1:14" ht="23.1" customHeight="1">
      <c r="A58" s="253"/>
      <c r="B58" s="254" t="s">
        <v>143</v>
      </c>
      <c r="C58" s="255" t="s">
        <v>78</v>
      </c>
      <c r="D58" s="357"/>
      <c r="E58" s="256"/>
      <c r="F58" s="256"/>
      <c r="G58" s="257"/>
      <c r="H58" s="258"/>
      <c r="I58" s="259"/>
      <c r="J58" s="260"/>
      <c r="K58" s="279">
        <f t="shared" si="24"/>
        <v>0</v>
      </c>
      <c r="L58" s="280">
        <f t="shared" si="25"/>
        <v>0</v>
      </c>
      <c r="M58" s="281">
        <f t="shared" si="26"/>
        <v>0</v>
      </c>
      <c r="N58" s="226"/>
    </row>
    <row r="59" spans="1:14" ht="23.25" customHeight="1" outlineLevel="1">
      <c r="A59" s="237"/>
      <c r="B59" s="228"/>
      <c r="C59" s="282" t="str">
        <f>Soal!E56</f>
        <v>Handle assy steering system</v>
      </c>
      <c r="D59" s="220"/>
      <c r="E59" s="221"/>
      <c r="F59" s="221"/>
      <c r="G59" s="222"/>
      <c r="H59" s="223"/>
      <c r="I59" s="224"/>
      <c r="J59" s="225"/>
      <c r="K59" s="279">
        <f t="shared" ref="K59" si="30">(H59/100)*I59*J59</f>
        <v>0</v>
      </c>
      <c r="L59" s="280">
        <f t="shared" ref="L59" si="31">(1-(H59/100))*I59*J59</f>
        <v>0</v>
      </c>
      <c r="M59" s="281">
        <f t="shared" ref="M59" si="32">SUM(K59:L59)</f>
        <v>0</v>
      </c>
      <c r="N59" s="226"/>
    </row>
    <row r="60" spans="1:14" ht="23.1" customHeight="1" outlineLevel="1">
      <c r="A60" s="237">
        <f>Soal!C57</f>
        <v>24</v>
      </c>
      <c r="B60" s="228"/>
      <c r="C60" s="282" t="str">
        <f>Soal!E57</f>
        <v>HANDLE  GRIP , LH</v>
      </c>
      <c r="D60" s="220"/>
      <c r="E60" s="221" t="str">
        <f>Soal!K57</f>
        <v>pcs</v>
      </c>
      <c r="F60" s="221" t="str">
        <f>Soal!H57</f>
        <v>China</v>
      </c>
      <c r="G60" s="222" t="str">
        <f>Soal!I57</f>
        <v>Tianjin</v>
      </c>
      <c r="H60" s="223">
        <f>Soal!M57</f>
        <v>0</v>
      </c>
      <c r="I60" s="224">
        <f>Soal!J57</f>
        <v>1</v>
      </c>
      <c r="J60" s="225">
        <f>Soal!L57</f>
        <v>173523.05840000001</v>
      </c>
      <c r="K60" s="279">
        <f t="shared" si="24"/>
        <v>0</v>
      </c>
      <c r="L60" s="280">
        <f t="shared" si="25"/>
        <v>173523.05840000001</v>
      </c>
      <c r="M60" s="281">
        <f t="shared" si="26"/>
        <v>173523.05840000001</v>
      </c>
      <c r="N60" s="226"/>
    </row>
    <row r="61" spans="1:14" ht="23.1" customHeight="1" outlineLevel="1">
      <c r="A61" s="237">
        <f>Soal!C58</f>
        <v>25</v>
      </c>
      <c r="B61" s="228"/>
      <c r="C61" s="282" t="str">
        <f>Soal!E58</f>
        <v>SWITCH OF RIGHT</v>
      </c>
      <c r="D61" s="220"/>
      <c r="E61" s="221" t="str">
        <f>Soal!K58</f>
        <v>pcs</v>
      </c>
      <c r="F61" s="221" t="str">
        <f>Soal!H58</f>
        <v>China</v>
      </c>
      <c r="G61" s="222" t="str">
        <f>Soal!I58</f>
        <v>Tianjin</v>
      </c>
      <c r="H61" s="223">
        <f>Soal!M58</f>
        <v>0</v>
      </c>
      <c r="I61" s="224">
        <f>Soal!J58</f>
        <v>1</v>
      </c>
      <c r="J61" s="225">
        <f>Soal!L58</f>
        <v>222417.25760000001</v>
      </c>
      <c r="K61" s="279">
        <f t="shared" si="24"/>
        <v>0</v>
      </c>
      <c r="L61" s="280">
        <f t="shared" si="25"/>
        <v>222417.25760000001</v>
      </c>
      <c r="M61" s="281">
        <f t="shared" si="26"/>
        <v>222417.25760000001</v>
      </c>
      <c r="N61" s="226"/>
    </row>
    <row r="62" spans="1:14" ht="23.25" customHeight="1">
      <c r="A62" s="253"/>
      <c r="B62" s="254" t="s">
        <v>144</v>
      </c>
      <c r="C62" s="255" t="s">
        <v>12</v>
      </c>
      <c r="D62" s="357"/>
      <c r="E62" s="256"/>
      <c r="F62" s="256"/>
      <c r="G62" s="257"/>
      <c r="H62" s="258"/>
      <c r="I62" s="259"/>
      <c r="J62" s="260"/>
      <c r="K62" s="279">
        <f t="shared" si="24"/>
        <v>0</v>
      </c>
      <c r="L62" s="280">
        <f t="shared" si="25"/>
        <v>0</v>
      </c>
      <c r="M62" s="281">
        <f t="shared" si="26"/>
        <v>0</v>
      </c>
      <c r="N62" s="227"/>
    </row>
    <row r="63" spans="1:14" ht="23.1" customHeight="1" outlineLevel="1">
      <c r="A63" s="237"/>
      <c r="B63" s="228"/>
      <c r="C63" s="282" t="str">
        <f>Soal!E60</f>
        <v>Suspensi Depan</v>
      </c>
      <c r="D63" s="220"/>
      <c r="E63" s="221"/>
      <c r="F63" s="221"/>
      <c r="G63" s="222"/>
      <c r="H63" s="223"/>
      <c r="I63" s="224"/>
      <c r="J63" s="225"/>
      <c r="K63" s="279">
        <f t="shared" ref="K63:K66" si="33">(H63/100)*I63*J63</f>
        <v>0</v>
      </c>
      <c r="L63" s="280">
        <f t="shared" ref="L63:L66" si="34">(1-(H63/100))*I63*J63</f>
        <v>0</v>
      </c>
      <c r="M63" s="281">
        <f t="shared" ref="M63:M66" si="35">SUM(K63:L63)</f>
        <v>0</v>
      </c>
      <c r="N63" s="226"/>
    </row>
    <row r="64" spans="1:14" ht="23.1" customHeight="1" outlineLevel="1">
      <c r="A64" s="237">
        <f>Soal!C61</f>
        <v>26</v>
      </c>
      <c r="B64" s="228"/>
      <c r="C64" s="282" t="str">
        <f>Soal!E61</f>
        <v>HANDLEBAR</v>
      </c>
      <c r="D64" s="220"/>
      <c r="E64" s="221" t="str">
        <f>Soal!K61</f>
        <v>pcs</v>
      </c>
      <c r="F64" s="221" t="str">
        <f>Soal!H61</f>
        <v>China</v>
      </c>
      <c r="G64" s="222" t="str">
        <f>Soal!I61</f>
        <v>Tianjin</v>
      </c>
      <c r="H64" s="223">
        <f>Soal!M61</f>
        <v>0</v>
      </c>
      <c r="I64" s="224">
        <f>Soal!J61</f>
        <v>1</v>
      </c>
      <c r="J64" s="225">
        <f>Soal!L61</f>
        <v>197552.97200000001</v>
      </c>
      <c r="K64" s="279">
        <f t="shared" si="33"/>
        <v>0</v>
      </c>
      <c r="L64" s="280">
        <f t="shared" si="34"/>
        <v>197552.97200000001</v>
      </c>
      <c r="M64" s="281">
        <f t="shared" si="35"/>
        <v>197552.97200000001</v>
      </c>
      <c r="N64" s="226"/>
    </row>
    <row r="65" spans="1:14" ht="23.1" customHeight="1" outlineLevel="1">
      <c r="A65" s="237"/>
      <c r="B65" s="228"/>
      <c r="C65" s="282" t="str">
        <f>Soal!E62</f>
        <v>Suspensi Belakang</v>
      </c>
      <c r="D65" s="220"/>
      <c r="E65" s="221"/>
      <c r="F65" s="221"/>
      <c r="G65" s="222"/>
      <c r="H65" s="223"/>
      <c r="I65" s="224"/>
      <c r="J65" s="225"/>
      <c r="K65" s="279">
        <f t="shared" si="33"/>
        <v>0</v>
      </c>
      <c r="L65" s="280">
        <f t="shared" si="34"/>
        <v>0</v>
      </c>
      <c r="M65" s="281">
        <f t="shared" si="35"/>
        <v>0</v>
      </c>
      <c r="N65" s="226"/>
    </row>
    <row r="66" spans="1:14" ht="23.1" customHeight="1" outlineLevel="1">
      <c r="A66" s="237">
        <f>Soal!C63</f>
        <v>27</v>
      </c>
      <c r="B66" s="228"/>
      <c r="C66" s="282" t="str">
        <f>Soal!E63</f>
        <v>REAR SHOCK</v>
      </c>
      <c r="D66" s="220"/>
      <c r="E66" s="221" t="str">
        <f>Soal!K63</f>
        <v>pcs</v>
      </c>
      <c r="F66" s="221" t="str">
        <f>Soal!H63</f>
        <v>China</v>
      </c>
      <c r="G66" s="222" t="str">
        <f>Soal!I63</f>
        <v>Tianjin</v>
      </c>
      <c r="H66" s="223">
        <f>Soal!M63</f>
        <v>0</v>
      </c>
      <c r="I66" s="224">
        <f>Soal!J63</f>
        <v>1</v>
      </c>
      <c r="J66" s="225">
        <f>Soal!L63</f>
        <v>253122.14720000001</v>
      </c>
      <c r="K66" s="279">
        <f t="shared" si="33"/>
        <v>0</v>
      </c>
      <c r="L66" s="280">
        <f t="shared" si="34"/>
        <v>253122.14720000001</v>
      </c>
      <c r="M66" s="281">
        <f t="shared" si="35"/>
        <v>253122.14720000001</v>
      </c>
      <c r="N66" s="226"/>
    </row>
    <row r="67" spans="1:14" ht="23.25" customHeight="1">
      <c r="A67" s="253"/>
      <c r="B67" s="254" t="s">
        <v>145</v>
      </c>
      <c r="C67" s="255" t="s">
        <v>137</v>
      </c>
      <c r="D67" s="357"/>
      <c r="E67" s="261"/>
      <c r="F67" s="261"/>
      <c r="G67" s="262"/>
      <c r="H67" s="263"/>
      <c r="I67" s="264"/>
      <c r="J67" s="265"/>
      <c r="K67" s="279">
        <f t="shared" si="24"/>
        <v>0</v>
      </c>
      <c r="L67" s="280">
        <f t="shared" si="25"/>
        <v>0</v>
      </c>
      <c r="M67" s="281">
        <f t="shared" si="26"/>
        <v>0</v>
      </c>
      <c r="N67" s="226"/>
    </row>
    <row r="68" spans="1:14" ht="23.1" customHeight="1" outlineLevel="1">
      <c r="A68" s="237"/>
      <c r="B68" s="228"/>
      <c r="C68" s="282" t="str">
        <f>Soal!E65</f>
        <v>Disc brake assy</v>
      </c>
      <c r="D68" s="220"/>
      <c r="E68" s="221"/>
      <c r="F68" s="221"/>
      <c r="G68" s="222"/>
      <c r="H68" s="223"/>
      <c r="I68" s="224"/>
      <c r="J68" s="225"/>
      <c r="K68" s="279">
        <f t="shared" si="24"/>
        <v>0</v>
      </c>
      <c r="L68" s="280">
        <f t="shared" si="25"/>
        <v>0</v>
      </c>
      <c r="M68" s="281">
        <f t="shared" si="26"/>
        <v>0</v>
      </c>
      <c r="N68" s="226"/>
    </row>
    <row r="69" spans="1:14" ht="23.1" customHeight="1" outlineLevel="1">
      <c r="A69" s="237">
        <f>Soal!C66</f>
        <v>28</v>
      </c>
      <c r="B69" s="228"/>
      <c r="C69" s="282" t="str">
        <f>Soal!E66</f>
        <v>FRONT DISC BRAKE ASSY</v>
      </c>
      <c r="D69" s="220"/>
      <c r="E69" s="221" t="str">
        <f>Soal!K66</f>
        <v>pcs</v>
      </c>
      <c r="F69" s="221" t="str">
        <f>Soal!H66</f>
        <v>China</v>
      </c>
      <c r="G69" s="222" t="str">
        <f>Soal!I66</f>
        <v>Tianjin</v>
      </c>
      <c r="H69" s="223">
        <f>Soal!M66</f>
        <v>0</v>
      </c>
      <c r="I69" s="224">
        <f>Soal!J66</f>
        <v>1</v>
      </c>
      <c r="J69" s="225">
        <f>Soal!L66</f>
        <v>335057.47759999998</v>
      </c>
      <c r="K69" s="279">
        <f t="shared" si="24"/>
        <v>0</v>
      </c>
      <c r="L69" s="280">
        <f t="shared" si="25"/>
        <v>335057.47759999998</v>
      </c>
      <c r="M69" s="281">
        <f t="shared" si="26"/>
        <v>335057.47759999998</v>
      </c>
      <c r="N69" s="226"/>
    </row>
    <row r="70" spans="1:14" ht="23.1" customHeight="1" outlineLevel="1">
      <c r="A70" s="237">
        <f>Soal!C67</f>
        <v>29</v>
      </c>
      <c r="B70" s="228"/>
      <c r="C70" s="282" t="str">
        <f>Soal!E67</f>
        <v>DISC BRAKE DISC   FR</v>
      </c>
      <c r="D70" s="220"/>
      <c r="E70" s="221" t="str">
        <f>Soal!K67</f>
        <v>pcs</v>
      </c>
      <c r="F70" s="221" t="str">
        <f>Soal!H67</f>
        <v>China</v>
      </c>
      <c r="G70" s="222" t="str">
        <f>Soal!I67</f>
        <v>Tianjin</v>
      </c>
      <c r="H70" s="223">
        <f>Soal!M67</f>
        <v>0</v>
      </c>
      <c r="I70" s="224">
        <f>Soal!J67</f>
        <v>1</v>
      </c>
      <c r="J70" s="225">
        <f>Soal!L67</f>
        <v>236434.7072</v>
      </c>
      <c r="K70" s="279">
        <f t="shared" si="24"/>
        <v>0</v>
      </c>
      <c r="L70" s="280">
        <f t="shared" si="25"/>
        <v>236434.7072</v>
      </c>
      <c r="M70" s="281">
        <f t="shared" si="26"/>
        <v>236434.7072</v>
      </c>
      <c r="N70" s="226"/>
    </row>
    <row r="71" spans="1:14" ht="23.25" customHeight="1">
      <c r="A71" s="253"/>
      <c r="B71" s="254" t="s">
        <v>154</v>
      </c>
      <c r="C71" s="255" t="s">
        <v>298</v>
      </c>
      <c r="D71" s="357"/>
      <c r="E71" s="261"/>
      <c r="F71" s="261"/>
      <c r="G71" s="262"/>
      <c r="H71" s="263"/>
      <c r="I71" s="264"/>
      <c r="J71" s="266"/>
      <c r="K71" s="279">
        <f t="shared" si="24"/>
        <v>0</v>
      </c>
      <c r="L71" s="280">
        <f t="shared" si="25"/>
        <v>0</v>
      </c>
      <c r="M71" s="281">
        <f t="shared" si="26"/>
        <v>0</v>
      </c>
      <c r="N71" s="226"/>
    </row>
    <row r="72" spans="1:14" ht="23.1" customHeight="1" outlineLevel="1">
      <c r="A72" s="237"/>
      <c r="B72" s="228"/>
      <c r="C72" s="282" t="str">
        <f>Soal!E69</f>
        <v>Wheels &amp; Transmission</v>
      </c>
      <c r="D72" s="220"/>
      <c r="E72" s="221"/>
      <c r="F72" s="221"/>
      <c r="G72" s="222"/>
      <c r="H72" s="223"/>
      <c r="I72" s="224"/>
      <c r="J72" s="225"/>
      <c r="K72" s="279">
        <f t="shared" ref="K72:K75" si="36">(H72/100)*I72*J72</f>
        <v>0</v>
      </c>
      <c r="L72" s="280">
        <f t="shared" ref="L72:L75" si="37">(1-(H72/100))*I72*J72</f>
        <v>0</v>
      </c>
      <c r="M72" s="281">
        <f t="shared" ref="M72:M75" si="38">SUM(K72:L72)</f>
        <v>0</v>
      </c>
      <c r="N72" s="226"/>
    </row>
    <row r="73" spans="1:14" ht="23.1" customHeight="1" outlineLevel="1">
      <c r="A73" s="237">
        <f>Soal!C70</f>
        <v>30</v>
      </c>
      <c r="B73" s="228"/>
      <c r="C73" s="282" t="str">
        <f>Soal!E70</f>
        <v>FRONT RIM</v>
      </c>
      <c r="D73" s="220"/>
      <c r="E73" s="221" t="str">
        <f>Soal!K70</f>
        <v>pcs</v>
      </c>
      <c r="F73" s="221" t="str">
        <f>Soal!H70</f>
        <v>China</v>
      </c>
      <c r="G73" s="222" t="str">
        <f>Soal!I70</f>
        <v>Tianjin</v>
      </c>
      <c r="H73" s="223">
        <f>Soal!M70</f>
        <v>0</v>
      </c>
      <c r="I73" s="224">
        <f>Soal!J70</f>
        <v>1</v>
      </c>
      <c r="J73" s="225">
        <f>Soal!L70</f>
        <v>300000</v>
      </c>
      <c r="K73" s="279">
        <f t="shared" si="36"/>
        <v>0</v>
      </c>
      <c r="L73" s="280">
        <f t="shared" si="37"/>
        <v>300000</v>
      </c>
      <c r="M73" s="281">
        <f t="shared" si="38"/>
        <v>300000</v>
      </c>
      <c r="N73" s="226"/>
    </row>
    <row r="74" spans="1:14" ht="23.1" customHeight="1" outlineLevel="1">
      <c r="A74" s="237">
        <f>Soal!C71</f>
        <v>31</v>
      </c>
      <c r="B74" s="228"/>
      <c r="C74" s="282" t="str">
        <f>Soal!E71</f>
        <v>TIRE</v>
      </c>
      <c r="D74" s="220"/>
      <c r="E74" s="221" t="str">
        <f>Soal!K71</f>
        <v>pcs</v>
      </c>
      <c r="F74" s="221" t="str">
        <f>Soal!H71</f>
        <v>China</v>
      </c>
      <c r="G74" s="222" t="str">
        <f>Soal!I71</f>
        <v>Tianjin</v>
      </c>
      <c r="H74" s="223">
        <f>Soal!M71</f>
        <v>0</v>
      </c>
      <c r="I74" s="224">
        <f>Soal!J71</f>
        <v>2</v>
      </c>
      <c r="J74" s="225">
        <f>Soal!L71</f>
        <v>300000</v>
      </c>
      <c r="K74" s="279">
        <f t="shared" si="36"/>
        <v>0</v>
      </c>
      <c r="L74" s="280">
        <f t="shared" si="37"/>
        <v>600000</v>
      </c>
      <c r="M74" s="281">
        <f t="shared" si="38"/>
        <v>600000</v>
      </c>
      <c r="N74" s="226"/>
    </row>
    <row r="75" spans="1:14" ht="23.1" customHeight="1">
      <c r="A75" s="360"/>
      <c r="B75" s="361" t="s">
        <v>155</v>
      </c>
      <c r="C75" s="362" t="s">
        <v>82</v>
      </c>
      <c r="D75" s="357"/>
      <c r="E75" s="363"/>
      <c r="F75" s="363"/>
      <c r="G75" s="364"/>
      <c r="H75" s="365"/>
      <c r="I75" s="366"/>
      <c r="J75" s="367"/>
      <c r="K75" s="279">
        <f t="shared" si="36"/>
        <v>0</v>
      </c>
      <c r="L75" s="280">
        <f t="shared" si="37"/>
        <v>0</v>
      </c>
      <c r="M75" s="281">
        <f t="shared" si="38"/>
        <v>0</v>
      </c>
      <c r="N75" s="226"/>
    </row>
    <row r="76" spans="1:14" ht="23.1" customHeight="1" outlineLevel="1">
      <c r="A76" s="237"/>
      <c r="B76" s="228"/>
      <c r="C76" s="282" t="str">
        <f>Soal!E73</f>
        <v>Speedometer assy comb</v>
      </c>
      <c r="D76" s="220"/>
      <c r="E76" s="221"/>
      <c r="F76" s="221"/>
      <c r="G76" s="222"/>
      <c r="H76" s="223"/>
      <c r="I76" s="224"/>
      <c r="J76" s="225"/>
      <c r="K76" s="279">
        <f t="shared" ref="K76:K83" si="39">(H76/100)*I76*J76</f>
        <v>0</v>
      </c>
      <c r="L76" s="280">
        <f t="shared" ref="L76:L83" si="40">(1-(H76/100))*I76*J76</f>
        <v>0</v>
      </c>
      <c r="M76" s="281">
        <f t="shared" ref="M76:M83" si="41">SUM(K76:L76)</f>
        <v>0</v>
      </c>
      <c r="N76" s="226"/>
    </row>
    <row r="77" spans="1:14" ht="23.1" customHeight="1" outlineLevel="1">
      <c r="A77" s="237">
        <f>Soal!C74</f>
        <v>32</v>
      </c>
      <c r="B77" s="228"/>
      <c r="C77" s="282" t="str">
        <f>Soal!E74</f>
        <v xml:space="preserve">LED  METER </v>
      </c>
      <c r="D77" s="220"/>
      <c r="E77" s="221" t="str">
        <f>Soal!K74</f>
        <v>pcs</v>
      </c>
      <c r="F77" s="221" t="str">
        <f>Soal!H74</f>
        <v>China</v>
      </c>
      <c r="G77" s="222" t="str">
        <f>Soal!I74</f>
        <v>Tianjin</v>
      </c>
      <c r="H77" s="223">
        <f>Soal!M74</f>
        <v>0</v>
      </c>
      <c r="I77" s="224">
        <f>Soal!J74</f>
        <v>1</v>
      </c>
      <c r="J77" s="225">
        <f>Soal!L74</f>
        <v>230260.35440000001</v>
      </c>
      <c r="K77" s="279">
        <f t="shared" si="39"/>
        <v>0</v>
      </c>
      <c r="L77" s="280">
        <f t="shared" si="40"/>
        <v>230260.35440000001</v>
      </c>
      <c r="M77" s="281">
        <f t="shared" si="41"/>
        <v>230260.35440000001</v>
      </c>
      <c r="N77" s="226"/>
    </row>
    <row r="78" spans="1:14" ht="23.1" customHeight="1" outlineLevel="1">
      <c r="A78" s="237"/>
      <c r="B78" s="228"/>
      <c r="C78" s="282" t="str">
        <f>Soal!E75</f>
        <v>Head lamp</v>
      </c>
      <c r="D78" s="220"/>
      <c r="E78" s="221"/>
      <c r="F78" s="221"/>
      <c r="G78" s="222"/>
      <c r="H78" s="223"/>
      <c r="I78" s="224"/>
      <c r="J78" s="225"/>
      <c r="K78" s="279">
        <f t="shared" si="39"/>
        <v>0</v>
      </c>
      <c r="L78" s="280">
        <f t="shared" si="40"/>
        <v>0</v>
      </c>
      <c r="M78" s="281">
        <f t="shared" si="41"/>
        <v>0</v>
      </c>
      <c r="N78" s="226"/>
    </row>
    <row r="79" spans="1:14" ht="23.1" customHeight="1" outlineLevel="1">
      <c r="A79" s="237">
        <f>Soal!C76</f>
        <v>33</v>
      </c>
      <c r="B79" s="228"/>
      <c r="C79" s="282" t="str">
        <f>Soal!E76</f>
        <v>HEAD  LAMP  SHADE</v>
      </c>
      <c r="D79" s="220"/>
      <c r="E79" s="221" t="str">
        <f>Soal!K76</f>
        <v>pcs</v>
      </c>
      <c r="F79" s="221" t="str">
        <f>Soal!H76</f>
        <v>China</v>
      </c>
      <c r="G79" s="222" t="str">
        <f>Soal!I76</f>
        <v>Tianjin</v>
      </c>
      <c r="H79" s="223">
        <f>Soal!M76</f>
        <v>0</v>
      </c>
      <c r="I79" s="224">
        <f>Soal!J76</f>
        <v>1</v>
      </c>
      <c r="J79" s="225">
        <f>Soal!L76</f>
        <v>161174.35279999999</v>
      </c>
      <c r="K79" s="279">
        <f t="shared" si="39"/>
        <v>0</v>
      </c>
      <c r="L79" s="280">
        <f t="shared" si="40"/>
        <v>161174.35279999999</v>
      </c>
      <c r="M79" s="281">
        <f t="shared" si="41"/>
        <v>161174.35279999999</v>
      </c>
      <c r="N79" s="226"/>
    </row>
    <row r="80" spans="1:14" ht="23.1" customHeight="1" outlineLevel="1">
      <c r="A80" s="237"/>
      <c r="B80" s="228"/>
      <c r="C80" s="282" t="str">
        <f>Soal!E77</f>
        <v>Horn</v>
      </c>
      <c r="D80" s="220"/>
      <c r="E80" s="221"/>
      <c r="F80" s="221"/>
      <c r="G80" s="222"/>
      <c r="H80" s="223"/>
      <c r="I80" s="224"/>
      <c r="J80" s="225"/>
      <c r="K80" s="279">
        <f t="shared" si="39"/>
        <v>0</v>
      </c>
      <c r="L80" s="280">
        <f t="shared" si="40"/>
        <v>0</v>
      </c>
      <c r="M80" s="281">
        <f t="shared" si="41"/>
        <v>0</v>
      </c>
      <c r="N80" s="226"/>
    </row>
    <row r="81" spans="1:14" ht="23.1" customHeight="1" outlineLevel="1">
      <c r="A81" s="237">
        <f>Soal!C78</f>
        <v>34</v>
      </c>
      <c r="B81" s="228"/>
      <c r="C81" s="282" t="str">
        <f>Soal!E78</f>
        <v>HORN</v>
      </c>
      <c r="D81" s="220"/>
      <c r="E81" s="221" t="str">
        <f>Soal!K78</f>
        <v>pcs</v>
      </c>
      <c r="F81" s="221" t="str">
        <f>Soal!H78</f>
        <v>China</v>
      </c>
      <c r="G81" s="222" t="str">
        <f>Soal!I78</f>
        <v>Tianjin</v>
      </c>
      <c r="H81" s="223">
        <f>Soal!M78</f>
        <v>0</v>
      </c>
      <c r="I81" s="224">
        <f>Soal!J78</f>
        <v>1</v>
      </c>
      <c r="J81" s="225">
        <f>Soal!L78</f>
        <v>168016.20319999999</v>
      </c>
      <c r="K81" s="279">
        <f t="shared" si="39"/>
        <v>0</v>
      </c>
      <c r="L81" s="280">
        <f t="shared" si="40"/>
        <v>168016.20319999999</v>
      </c>
      <c r="M81" s="281">
        <f t="shared" si="41"/>
        <v>168016.20319999999</v>
      </c>
      <c r="N81" s="226"/>
    </row>
    <row r="82" spans="1:14" ht="23.1" customHeight="1" outlineLevel="1">
      <c r="A82" s="237">
        <f>Soal!C79</f>
        <v>35</v>
      </c>
      <c r="B82" s="228"/>
      <c r="C82" s="282" t="str">
        <f>Soal!E79</f>
        <v>SWITCH OF RIGHT</v>
      </c>
      <c r="D82" s="220"/>
      <c r="E82" s="221" t="str">
        <f>Soal!K79</f>
        <v>pcs</v>
      </c>
      <c r="F82" s="221" t="str">
        <f>Soal!H79</f>
        <v>China</v>
      </c>
      <c r="G82" s="222" t="str">
        <f>Soal!I79</f>
        <v>Tianjin</v>
      </c>
      <c r="H82" s="223">
        <f>Soal!M79</f>
        <v>0</v>
      </c>
      <c r="I82" s="224">
        <f>Soal!J79</f>
        <v>1</v>
      </c>
      <c r="J82" s="225">
        <f>Soal!L79</f>
        <v>222417.25760000001</v>
      </c>
      <c r="K82" s="279">
        <f t="shared" si="39"/>
        <v>0</v>
      </c>
      <c r="L82" s="280">
        <f t="shared" si="40"/>
        <v>222417.25760000001</v>
      </c>
      <c r="M82" s="281">
        <f t="shared" si="41"/>
        <v>222417.25760000001</v>
      </c>
      <c r="N82" s="226"/>
    </row>
    <row r="83" spans="1:14" ht="23.1" customHeight="1" outlineLevel="1">
      <c r="A83" s="237">
        <f>Soal!C80</f>
        <v>36</v>
      </c>
      <c r="B83" s="228"/>
      <c r="C83" s="282" t="str">
        <f>Soal!E80</f>
        <v>LOCK SET</v>
      </c>
      <c r="D83" s="220"/>
      <c r="E83" s="221" t="str">
        <f>Soal!K80</f>
        <v>pcs</v>
      </c>
      <c r="F83" s="221" t="str">
        <f>Soal!H80</f>
        <v>China</v>
      </c>
      <c r="G83" s="222" t="str">
        <f>Soal!I80</f>
        <v>Tianjin</v>
      </c>
      <c r="H83" s="223">
        <f>Soal!M80</f>
        <v>0</v>
      </c>
      <c r="I83" s="224">
        <f>Soal!J80</f>
        <v>1</v>
      </c>
      <c r="J83" s="225">
        <f>Soal!L80</f>
        <v>194048.6096</v>
      </c>
      <c r="K83" s="279">
        <f t="shared" si="39"/>
        <v>0</v>
      </c>
      <c r="L83" s="280">
        <f t="shared" si="40"/>
        <v>194048.6096</v>
      </c>
      <c r="M83" s="281">
        <f t="shared" si="41"/>
        <v>194048.6096</v>
      </c>
      <c r="N83" s="226"/>
    </row>
    <row r="84" spans="1:14" ht="23.25" customHeight="1" outlineLevel="1">
      <c r="A84" s="237"/>
      <c r="B84" s="239"/>
      <c r="C84" s="282"/>
      <c r="D84" s="220"/>
      <c r="E84" s="221"/>
      <c r="F84" s="221"/>
      <c r="G84" s="222"/>
      <c r="H84" s="223"/>
      <c r="I84" s="224"/>
      <c r="J84" s="238"/>
      <c r="K84" s="279">
        <f>(H84/100)*I84*J84</f>
        <v>0</v>
      </c>
      <c r="L84" s="280">
        <f>(1-(H84/100))*I84*J84</f>
        <v>0</v>
      </c>
      <c r="M84" s="281">
        <f>SUM(K84:L84)</f>
        <v>0</v>
      </c>
      <c r="N84" s="226"/>
    </row>
    <row r="85" spans="1:14" ht="23.25" customHeight="1" outlineLevel="1" thickBot="1">
      <c r="A85" s="237"/>
      <c r="B85" s="358"/>
      <c r="C85" s="282"/>
      <c r="D85" s="359"/>
      <c r="E85" s="221"/>
      <c r="F85" s="221"/>
      <c r="G85" s="222"/>
      <c r="H85" s="223"/>
      <c r="I85" s="224"/>
      <c r="J85" s="225"/>
      <c r="K85" s="279">
        <f t="shared" si="24"/>
        <v>0</v>
      </c>
      <c r="L85" s="280">
        <f t="shared" si="25"/>
        <v>0</v>
      </c>
      <c r="M85" s="281">
        <f t="shared" si="26"/>
        <v>0</v>
      </c>
      <c r="N85" s="226"/>
    </row>
    <row r="86" spans="1:14" ht="23.25" customHeight="1" thickBot="1">
      <c r="A86" s="267"/>
      <c r="B86" s="268"/>
      <c r="C86" s="269" t="s">
        <v>61</v>
      </c>
      <c r="D86" s="270"/>
      <c r="E86" s="271"/>
      <c r="F86" s="271"/>
      <c r="G86" s="272"/>
      <c r="H86" s="273"/>
      <c r="I86" s="274"/>
      <c r="J86" s="275"/>
      <c r="K86" s="276">
        <f>SUM(K18:K85)</f>
        <v>2577500</v>
      </c>
      <c r="L86" s="276">
        <f>SUM(L18:L85)</f>
        <v>12277779.252400002</v>
      </c>
      <c r="M86" s="276">
        <f>SUM(M18:M85)</f>
        <v>14855279.2524</v>
      </c>
      <c r="N86" s="277" t="s">
        <v>50</v>
      </c>
    </row>
    <row r="87" spans="1:14" ht="23.25" customHeight="1">
      <c r="A87" s="99">
        <v>1</v>
      </c>
      <c r="B87" s="99" t="s">
        <v>62</v>
      </c>
      <c r="C87" s="92"/>
      <c r="D87" s="92"/>
      <c r="I87" s="105"/>
      <c r="J87" s="95"/>
      <c r="N87" s="105"/>
    </row>
    <row r="88" spans="1:14" ht="23.25" customHeight="1">
      <c r="A88" s="99">
        <v>2</v>
      </c>
      <c r="B88" s="99" t="s">
        <v>63</v>
      </c>
      <c r="C88" s="92"/>
      <c r="D88" s="92"/>
      <c r="I88" s="105"/>
      <c r="J88" s="95"/>
      <c r="N88" s="105"/>
    </row>
    <row r="89" spans="1:14" ht="23.25" customHeight="1">
      <c r="C89" s="92"/>
      <c r="D89" s="92"/>
      <c r="I89" s="105"/>
      <c r="J89" s="95"/>
      <c r="N89" s="105"/>
    </row>
    <row r="90" spans="1:14" ht="23.25" customHeight="1">
      <c r="A90" s="278"/>
      <c r="B90" s="198"/>
      <c r="C90" s="92"/>
      <c r="D90" s="92"/>
      <c r="E90" s="92"/>
      <c r="G90" s="95"/>
      <c r="H90" s="94"/>
      <c r="I90" s="105"/>
      <c r="J90" s="95"/>
      <c r="N90" s="105"/>
    </row>
    <row r="91" spans="1:14" ht="23.25" customHeight="1">
      <c r="A91" s="278"/>
      <c r="B91" s="198"/>
      <c r="C91" s="92"/>
      <c r="D91" s="92"/>
      <c r="E91" s="92"/>
      <c r="G91" s="95"/>
      <c r="H91" s="94"/>
      <c r="I91" s="105"/>
      <c r="J91" s="95"/>
      <c r="N91" s="105"/>
    </row>
    <row r="92" spans="1:14" ht="23.25" customHeight="1">
      <c r="A92" s="278"/>
      <c r="B92" s="198"/>
      <c r="C92" s="92"/>
      <c r="D92" s="92"/>
      <c r="E92" s="92"/>
      <c r="I92" s="105"/>
      <c r="J92" s="95"/>
      <c r="N92" s="105"/>
    </row>
    <row r="93" spans="1:14" ht="23.25" customHeight="1">
      <c r="C93" s="92"/>
      <c r="D93" s="92"/>
      <c r="E93" s="92"/>
      <c r="I93" s="105"/>
      <c r="J93" s="95"/>
      <c r="N93" s="105"/>
    </row>
    <row r="94" spans="1:14" ht="23.25" customHeight="1">
      <c r="C94" s="92"/>
      <c r="D94" s="92"/>
      <c r="E94" s="92"/>
      <c r="I94" s="105"/>
      <c r="J94" s="95"/>
      <c r="N94" s="105"/>
    </row>
    <row r="95" spans="1:14" ht="15" customHeight="1">
      <c r="C95" s="92"/>
      <c r="D95" s="92"/>
      <c r="E95" s="92"/>
      <c r="I95" s="105"/>
      <c r="J95" s="95"/>
      <c r="N95" s="105"/>
    </row>
    <row r="96" spans="1:14" ht="15" customHeight="1">
      <c r="C96" s="92"/>
      <c r="D96" s="92"/>
      <c r="E96" s="92"/>
      <c r="I96" s="105"/>
      <c r="J96" s="95"/>
      <c r="N96" s="105"/>
    </row>
    <row r="97" spans="1:14" ht="15" customHeight="1">
      <c r="C97" s="92"/>
      <c r="D97" s="92"/>
      <c r="E97" s="92"/>
      <c r="I97" s="105"/>
      <c r="J97" s="95"/>
      <c r="N97" s="105"/>
    </row>
    <row r="98" spans="1:14" ht="15" customHeight="1">
      <c r="C98" s="92"/>
      <c r="D98" s="92"/>
      <c r="E98" s="92"/>
      <c r="I98" s="105"/>
      <c r="J98" s="95"/>
      <c r="N98" s="105"/>
    </row>
    <row r="99" spans="1:14" ht="15" customHeight="1">
      <c r="A99" s="278"/>
      <c r="B99" s="198"/>
      <c r="C99" s="92"/>
      <c r="D99" s="92"/>
      <c r="E99" s="92"/>
      <c r="I99" s="105"/>
      <c r="J99" s="95"/>
      <c r="N99" s="105"/>
    </row>
    <row r="100" spans="1:14" ht="15" customHeight="1">
      <c r="A100" s="278"/>
      <c r="B100" s="198"/>
      <c r="C100" s="92"/>
      <c r="D100" s="92"/>
      <c r="E100" s="92"/>
      <c r="I100" s="105"/>
      <c r="J100" s="95"/>
      <c r="N100" s="105"/>
    </row>
    <row r="101" spans="1:14" ht="15" customHeight="1">
      <c r="A101" s="278"/>
      <c r="B101" s="198"/>
      <c r="C101" s="92"/>
      <c r="D101" s="92"/>
      <c r="E101" s="92"/>
      <c r="I101" s="105"/>
      <c r="J101" s="95"/>
      <c r="N101" s="105"/>
    </row>
    <row r="102" spans="1:14" ht="15" customHeight="1">
      <c r="B102" s="198"/>
      <c r="C102" s="92"/>
      <c r="D102" s="92"/>
      <c r="E102" s="92"/>
      <c r="I102" s="105"/>
      <c r="J102" s="95"/>
      <c r="N102" s="105"/>
    </row>
    <row r="103" spans="1:14" ht="15" customHeight="1">
      <c r="B103" s="198"/>
      <c r="C103" s="92"/>
      <c r="D103" s="92"/>
      <c r="E103" s="92"/>
      <c r="I103" s="105"/>
      <c r="J103" s="95"/>
      <c r="N103" s="105"/>
    </row>
    <row r="104" spans="1:14" ht="15" customHeight="1">
      <c r="B104" s="198"/>
      <c r="C104" s="92"/>
      <c r="D104" s="92"/>
      <c r="E104" s="92"/>
      <c r="I104" s="105"/>
      <c r="J104" s="95"/>
      <c r="N104" s="105"/>
    </row>
    <row r="105" spans="1:14" ht="15" customHeight="1">
      <c r="B105" s="198"/>
      <c r="C105" s="92"/>
      <c r="D105" s="92"/>
      <c r="E105" s="92"/>
      <c r="N105" s="105"/>
    </row>
    <row r="106" spans="1:14" ht="15" customHeight="1">
      <c r="B106" s="198"/>
      <c r="C106" s="92"/>
      <c r="D106" s="92"/>
      <c r="E106" s="92"/>
      <c r="N106" s="105"/>
    </row>
    <row r="107" spans="1:14" ht="15" customHeight="1">
      <c r="A107" s="278"/>
      <c r="B107" s="198"/>
      <c r="C107" s="92"/>
      <c r="D107" s="92"/>
      <c r="E107" s="198"/>
      <c r="N107" s="105"/>
    </row>
    <row r="108" spans="1:14" ht="15" customHeight="1">
      <c r="B108" s="198"/>
      <c r="C108" s="92"/>
      <c r="D108" s="92"/>
      <c r="N108" s="105"/>
    </row>
    <row r="109" spans="1:14" ht="15" customHeight="1">
      <c r="B109" s="198"/>
      <c r="C109" s="92"/>
      <c r="D109" s="92"/>
      <c r="E109" s="92"/>
      <c r="N109" s="105"/>
    </row>
    <row r="110" spans="1:14" ht="15" customHeight="1">
      <c r="A110" s="278"/>
      <c r="B110" s="198"/>
      <c r="C110" s="92"/>
      <c r="D110" s="92"/>
      <c r="E110" s="92"/>
      <c r="N110" s="105"/>
    </row>
    <row r="111" spans="1:14" ht="15" customHeight="1">
      <c r="B111" s="198"/>
      <c r="C111" s="92"/>
      <c r="D111" s="92"/>
      <c r="E111" s="92"/>
      <c r="N111" s="105"/>
    </row>
    <row r="112" spans="1:14" ht="15" customHeight="1">
      <c r="B112" s="198"/>
      <c r="C112" s="92"/>
      <c r="D112" s="92"/>
      <c r="E112" s="92"/>
      <c r="N112" s="105"/>
    </row>
    <row r="113" spans="1:14" ht="15" customHeight="1">
      <c r="B113" s="198"/>
      <c r="C113" s="92"/>
      <c r="D113" s="92"/>
      <c r="E113" s="92"/>
      <c r="N113" s="105"/>
    </row>
    <row r="114" spans="1:14" ht="15" customHeight="1">
      <c r="B114" s="198"/>
      <c r="C114" s="92"/>
      <c r="D114" s="92"/>
      <c r="E114" s="198"/>
      <c r="N114" s="105"/>
    </row>
    <row r="115" spans="1:14" ht="15" customHeight="1">
      <c r="A115" s="278"/>
      <c r="B115" s="198"/>
      <c r="C115" s="92"/>
      <c r="D115" s="92"/>
      <c r="N115" s="105"/>
    </row>
    <row r="116" spans="1:14" ht="15" customHeight="1">
      <c r="B116" s="198"/>
      <c r="C116" s="92"/>
      <c r="D116" s="92"/>
      <c r="E116" s="92"/>
      <c r="N116" s="105"/>
    </row>
    <row r="117" spans="1:14" ht="15" customHeight="1">
      <c r="A117" s="278"/>
      <c r="B117" s="198"/>
      <c r="C117" s="92"/>
      <c r="D117" s="92"/>
      <c r="E117" s="92"/>
      <c r="N117" s="105"/>
    </row>
    <row r="118" spans="1:14" ht="15" customHeight="1">
      <c r="A118" s="278"/>
      <c r="B118" s="198"/>
      <c r="C118" s="92"/>
      <c r="D118" s="92"/>
      <c r="E118" s="92"/>
      <c r="N118" s="105"/>
    </row>
    <row r="119" spans="1:14" ht="15" customHeight="1">
      <c r="A119" s="278"/>
      <c r="B119" s="198"/>
      <c r="C119" s="92"/>
      <c r="D119" s="92"/>
      <c r="E119" s="92"/>
      <c r="N119" s="105"/>
    </row>
    <row r="120" spans="1:14" ht="15" customHeight="1">
      <c r="C120" s="92"/>
      <c r="D120" s="92"/>
    </row>
    <row r="121" spans="1:14" ht="15" customHeight="1">
      <c r="C121" s="92"/>
      <c r="D121" s="92"/>
    </row>
    <row r="122" spans="1:14" ht="15" customHeight="1">
      <c r="C122" s="92"/>
      <c r="D122" s="92"/>
    </row>
    <row r="123" spans="1:14" ht="15" customHeight="1">
      <c r="C123" s="92"/>
      <c r="D123" s="92"/>
    </row>
    <row r="124" spans="1:14" ht="15" customHeight="1">
      <c r="C124" s="92"/>
      <c r="D124" s="92"/>
    </row>
    <row r="125" spans="1:14" ht="15" customHeight="1">
      <c r="C125" s="92"/>
      <c r="D125" s="92"/>
    </row>
    <row r="126" spans="1:14" ht="15" customHeight="1">
      <c r="C126" s="92"/>
      <c r="D126" s="92"/>
    </row>
    <row r="127" spans="1:14" ht="15" customHeight="1">
      <c r="C127" s="92"/>
      <c r="D127" s="92"/>
    </row>
    <row r="128" spans="1:14" ht="15" customHeight="1">
      <c r="C128" s="92"/>
      <c r="D128" s="92"/>
    </row>
    <row r="129" spans="3:4" ht="15" customHeight="1">
      <c r="C129" s="92"/>
      <c r="D129" s="92"/>
    </row>
    <row r="130" spans="3:4" ht="15" customHeight="1">
      <c r="C130" s="92"/>
      <c r="D130" s="92"/>
    </row>
    <row r="131" spans="3:4" ht="15" customHeight="1">
      <c r="C131" s="92"/>
      <c r="D131" s="92"/>
    </row>
    <row r="132" spans="3:4" ht="15" customHeight="1">
      <c r="C132" s="92"/>
      <c r="D132" s="92"/>
    </row>
    <row r="133" spans="3:4" ht="15" customHeight="1">
      <c r="C133" s="92"/>
      <c r="D133" s="92"/>
    </row>
    <row r="134" spans="3:4" ht="15" customHeight="1">
      <c r="C134" s="92"/>
      <c r="D134" s="92"/>
    </row>
    <row r="135" spans="3:4" ht="15" customHeight="1">
      <c r="C135" s="92"/>
      <c r="D135" s="92"/>
    </row>
    <row r="136" spans="3:4" ht="15" customHeight="1">
      <c r="C136" s="92"/>
      <c r="D136" s="92"/>
    </row>
    <row r="137" spans="3:4" ht="15" customHeight="1">
      <c r="C137" s="92"/>
      <c r="D137" s="92"/>
    </row>
    <row r="138" spans="3:4" ht="15" customHeight="1">
      <c r="C138" s="92"/>
      <c r="D138" s="92"/>
    </row>
    <row r="139" spans="3:4" ht="15" customHeight="1">
      <c r="C139" s="92"/>
      <c r="D139" s="92"/>
    </row>
    <row r="140" spans="3:4" ht="15" customHeight="1">
      <c r="C140" s="92"/>
      <c r="D140" s="92"/>
    </row>
    <row r="141" spans="3:4" ht="15" customHeight="1">
      <c r="C141" s="92"/>
      <c r="D141" s="92"/>
    </row>
    <row r="142" spans="3:4" ht="15" customHeight="1">
      <c r="C142" s="92"/>
      <c r="D142" s="92"/>
    </row>
    <row r="143" spans="3:4" ht="15" customHeight="1">
      <c r="C143" s="92"/>
      <c r="D143" s="92"/>
    </row>
    <row r="144" spans="3:4" ht="15" customHeight="1">
      <c r="C144" s="92"/>
      <c r="D144" s="92"/>
    </row>
    <row r="145" spans="3:4" ht="15" customHeight="1">
      <c r="C145" s="92"/>
      <c r="D145" s="92"/>
    </row>
    <row r="146" spans="3:4" ht="15" customHeight="1">
      <c r="C146" s="92"/>
      <c r="D146" s="92"/>
    </row>
    <row r="147" spans="3:4" ht="15" customHeight="1">
      <c r="C147" s="92"/>
      <c r="D147" s="92"/>
    </row>
    <row r="148" spans="3:4" ht="15" customHeight="1">
      <c r="C148" s="92"/>
      <c r="D148" s="92"/>
    </row>
    <row r="149" spans="3:4" ht="15" customHeight="1">
      <c r="C149" s="92"/>
      <c r="D149" s="92"/>
    </row>
    <row r="150" spans="3:4" ht="15" customHeight="1">
      <c r="C150" s="92"/>
      <c r="D150" s="92"/>
    </row>
    <row r="151" spans="3:4" ht="15" customHeight="1">
      <c r="C151" s="92"/>
      <c r="D151" s="92"/>
    </row>
    <row r="152" spans="3:4" ht="15" customHeight="1">
      <c r="C152" s="92"/>
      <c r="D152" s="92"/>
    </row>
    <row r="153" spans="3:4" ht="15" customHeight="1">
      <c r="C153" s="92"/>
      <c r="D153" s="92"/>
    </row>
    <row r="154" spans="3:4" ht="15" customHeight="1">
      <c r="C154" s="92"/>
      <c r="D154" s="92"/>
    </row>
    <row r="155" spans="3:4" ht="15" customHeight="1">
      <c r="C155" s="92"/>
      <c r="D155" s="92"/>
    </row>
    <row r="156" spans="3:4" ht="15" customHeight="1">
      <c r="C156" s="92"/>
      <c r="D156" s="92"/>
    </row>
    <row r="157" spans="3:4" ht="15" customHeight="1">
      <c r="C157" s="92"/>
      <c r="D157" s="92"/>
    </row>
    <row r="158" spans="3:4" ht="15" customHeight="1">
      <c r="C158" s="92"/>
      <c r="D158" s="92"/>
    </row>
    <row r="159" spans="3:4" ht="15" customHeight="1">
      <c r="C159" s="92"/>
      <c r="D159" s="92"/>
    </row>
    <row r="160" spans="3:4" ht="15" customHeight="1">
      <c r="C160" s="92"/>
      <c r="D160" s="92"/>
    </row>
    <row r="161" spans="3:4" ht="15" customHeight="1">
      <c r="C161" s="92"/>
      <c r="D161" s="92"/>
    </row>
    <row r="162" spans="3:4" ht="15" customHeight="1">
      <c r="C162" s="92"/>
      <c r="D162" s="92"/>
    </row>
    <row r="163" spans="3:4" ht="15" customHeight="1">
      <c r="C163" s="92"/>
      <c r="D163" s="92"/>
    </row>
    <row r="164" spans="3:4" ht="15" customHeight="1">
      <c r="C164" s="92"/>
      <c r="D164" s="92"/>
    </row>
    <row r="165" spans="3:4" ht="15" customHeight="1">
      <c r="C165" s="92"/>
      <c r="D165" s="92"/>
    </row>
    <row r="166" spans="3:4" ht="15" customHeight="1">
      <c r="C166" s="92"/>
      <c r="D166" s="92"/>
    </row>
    <row r="167" spans="3:4" ht="15" customHeight="1">
      <c r="C167" s="92"/>
      <c r="D167" s="92"/>
    </row>
    <row r="168" spans="3:4" ht="15" customHeight="1">
      <c r="C168" s="92"/>
      <c r="D168" s="92"/>
    </row>
    <row r="169" spans="3:4" ht="15" customHeight="1">
      <c r="C169" s="92"/>
      <c r="D169" s="92"/>
    </row>
    <row r="170" spans="3:4" ht="15" customHeight="1">
      <c r="C170" s="92"/>
      <c r="D170" s="92"/>
    </row>
    <row r="171" spans="3:4" ht="15" customHeight="1">
      <c r="C171" s="92"/>
      <c r="D171" s="92"/>
    </row>
    <row r="172" spans="3:4" ht="15" customHeight="1">
      <c r="C172" s="92"/>
      <c r="D172" s="92"/>
    </row>
    <row r="173" spans="3:4" ht="15" customHeight="1">
      <c r="C173" s="92"/>
      <c r="D173" s="92"/>
    </row>
    <row r="174" spans="3:4" ht="15" customHeight="1">
      <c r="C174" s="92"/>
      <c r="D174" s="92"/>
    </row>
    <row r="175" spans="3:4" ht="15" customHeight="1">
      <c r="C175" s="92"/>
      <c r="D175" s="92"/>
    </row>
    <row r="176" spans="3:4" ht="15" customHeight="1">
      <c r="C176" s="92"/>
      <c r="D176" s="92"/>
    </row>
    <row r="177" spans="3:4" ht="15" customHeight="1">
      <c r="C177" s="92"/>
      <c r="D177" s="92"/>
    </row>
    <row r="178" spans="3:4" ht="15" customHeight="1">
      <c r="C178" s="92"/>
      <c r="D178" s="92"/>
    </row>
    <row r="179" spans="3:4" ht="15" customHeight="1">
      <c r="C179" s="92"/>
      <c r="D179" s="92"/>
    </row>
    <row r="180" spans="3:4" ht="15" customHeight="1">
      <c r="C180" s="92"/>
      <c r="D180" s="92"/>
    </row>
    <row r="181" spans="3:4" ht="15" customHeight="1">
      <c r="C181" s="92"/>
      <c r="D181" s="92"/>
    </row>
    <row r="182" spans="3:4" ht="15" customHeight="1">
      <c r="C182" s="92"/>
      <c r="D182" s="92"/>
    </row>
    <row r="183" spans="3:4" ht="15" customHeight="1">
      <c r="C183" s="92"/>
      <c r="D183" s="92"/>
    </row>
    <row r="184" spans="3:4" ht="15" customHeight="1">
      <c r="C184" s="92"/>
      <c r="D184" s="92"/>
    </row>
    <row r="185" spans="3:4" ht="15" customHeight="1">
      <c r="C185" s="92"/>
      <c r="D185" s="92"/>
    </row>
    <row r="186" spans="3:4" ht="15" customHeight="1">
      <c r="C186" s="92"/>
      <c r="D186" s="92"/>
    </row>
    <row r="187" spans="3:4" ht="15" customHeight="1">
      <c r="C187" s="92"/>
      <c r="D187" s="92"/>
    </row>
    <row r="188" spans="3:4" ht="15" customHeight="1">
      <c r="C188" s="92"/>
      <c r="D188" s="92"/>
    </row>
    <row r="189" spans="3:4" ht="15" customHeight="1">
      <c r="C189" s="92"/>
      <c r="D189" s="92"/>
    </row>
    <row r="190" spans="3:4" ht="15" customHeight="1">
      <c r="C190" s="92"/>
      <c r="D190" s="92"/>
    </row>
    <row r="191" spans="3:4" ht="15" customHeight="1">
      <c r="C191" s="92"/>
      <c r="D191" s="92"/>
    </row>
    <row r="192" spans="3:4" ht="15" customHeight="1">
      <c r="C192" s="92"/>
      <c r="D192" s="92"/>
    </row>
    <row r="193" spans="3:4" ht="15" customHeight="1">
      <c r="C193" s="92"/>
      <c r="D193" s="92"/>
    </row>
    <row r="194" spans="3:4" ht="15" customHeight="1">
      <c r="C194" s="92"/>
      <c r="D194" s="92"/>
    </row>
    <row r="195" spans="3:4" ht="15" customHeight="1">
      <c r="C195" s="92"/>
      <c r="D195" s="92"/>
    </row>
    <row r="196" spans="3:4" ht="15" customHeight="1">
      <c r="C196" s="92"/>
      <c r="D196" s="92"/>
    </row>
    <row r="197" spans="3:4" ht="15" customHeight="1">
      <c r="C197" s="92"/>
      <c r="D197" s="92"/>
    </row>
    <row r="198" spans="3:4" ht="15" customHeight="1">
      <c r="C198" s="92"/>
      <c r="D198" s="92"/>
    </row>
    <row r="199" spans="3:4" ht="15" customHeight="1">
      <c r="C199" s="92"/>
      <c r="D199" s="92"/>
    </row>
    <row r="200" spans="3:4" ht="15" customHeight="1">
      <c r="C200" s="92"/>
      <c r="D200" s="92"/>
    </row>
    <row r="201" spans="3:4" ht="15" customHeight="1">
      <c r="C201" s="92"/>
      <c r="D201" s="92"/>
    </row>
    <row r="202" spans="3:4" ht="15" customHeight="1">
      <c r="C202" s="92"/>
      <c r="D202" s="92"/>
    </row>
    <row r="203" spans="3:4" ht="15" customHeight="1">
      <c r="C203" s="92"/>
      <c r="D203" s="92"/>
    </row>
    <row r="204" spans="3:4" ht="15" customHeight="1">
      <c r="C204" s="92"/>
      <c r="D204" s="92"/>
    </row>
    <row r="205" spans="3:4" ht="15" customHeight="1">
      <c r="C205" s="92"/>
      <c r="D205" s="92"/>
    </row>
    <row r="206" spans="3:4" ht="15" customHeight="1">
      <c r="C206" s="92"/>
      <c r="D206" s="92"/>
    </row>
    <row r="207" spans="3:4" ht="15" customHeight="1">
      <c r="C207" s="92"/>
      <c r="D207" s="92"/>
    </row>
    <row r="208" spans="3:4" ht="15" customHeight="1">
      <c r="C208" s="92"/>
      <c r="D208" s="92"/>
    </row>
    <row r="209" spans="3:4" ht="15" customHeight="1">
      <c r="C209" s="92"/>
      <c r="D209" s="92"/>
    </row>
    <row r="210" spans="3:4" ht="15" customHeight="1">
      <c r="C210" s="92"/>
      <c r="D210" s="92"/>
    </row>
    <row r="211" spans="3:4" ht="15" customHeight="1">
      <c r="C211" s="92"/>
      <c r="D211" s="92"/>
    </row>
    <row r="212" spans="3:4" ht="15" customHeight="1">
      <c r="C212" s="92"/>
      <c r="D212" s="92"/>
    </row>
    <row r="213" spans="3:4" ht="15" customHeight="1">
      <c r="C213" s="92"/>
      <c r="D213" s="92"/>
    </row>
    <row r="214" spans="3:4" ht="15" customHeight="1">
      <c r="C214" s="92"/>
      <c r="D214" s="92"/>
    </row>
    <row r="215" spans="3:4" ht="15" customHeight="1">
      <c r="C215" s="92"/>
      <c r="D215" s="92"/>
    </row>
    <row r="216" spans="3:4" ht="15" customHeight="1">
      <c r="C216" s="92"/>
      <c r="D216" s="92"/>
    </row>
    <row r="217" spans="3:4" ht="15" customHeight="1">
      <c r="C217" s="92"/>
      <c r="D217" s="92"/>
    </row>
    <row r="218" spans="3:4" ht="15" customHeight="1">
      <c r="C218" s="92"/>
      <c r="D218" s="92"/>
    </row>
    <row r="219" spans="3:4" ht="15" customHeight="1">
      <c r="C219" s="92"/>
      <c r="D219" s="92"/>
    </row>
    <row r="220" spans="3:4" ht="15" customHeight="1">
      <c r="C220" s="92"/>
      <c r="D220" s="92"/>
    </row>
    <row r="221" spans="3:4" ht="15" customHeight="1">
      <c r="C221" s="92"/>
      <c r="D221" s="92"/>
    </row>
    <row r="222" spans="3:4" ht="15" customHeight="1">
      <c r="C222" s="92"/>
      <c r="D222" s="92"/>
    </row>
    <row r="223" spans="3:4" ht="15" customHeight="1">
      <c r="C223" s="92"/>
      <c r="D223" s="92"/>
    </row>
    <row r="224" spans="3:4" ht="15" customHeight="1">
      <c r="C224" s="92"/>
      <c r="D224" s="92"/>
    </row>
    <row r="225" spans="3:4" ht="15" customHeight="1">
      <c r="C225" s="92"/>
      <c r="D225" s="92"/>
    </row>
    <row r="226" spans="3:4" ht="15" customHeight="1">
      <c r="C226" s="92"/>
      <c r="D226" s="92"/>
    </row>
    <row r="227" spans="3:4" ht="15" customHeight="1">
      <c r="C227" s="92"/>
      <c r="D227" s="92"/>
    </row>
    <row r="228" spans="3:4" ht="15" customHeight="1">
      <c r="C228" s="92"/>
      <c r="D228" s="92"/>
    </row>
    <row r="229" spans="3:4" ht="15" customHeight="1">
      <c r="C229" s="92"/>
      <c r="D229" s="92"/>
    </row>
    <row r="230" spans="3:4" ht="15" customHeight="1">
      <c r="C230" s="92"/>
      <c r="D230" s="92"/>
    </row>
    <row r="231" spans="3:4" ht="15" customHeight="1">
      <c r="C231" s="92"/>
      <c r="D231" s="92"/>
    </row>
    <row r="232" spans="3:4" ht="15" customHeight="1">
      <c r="C232" s="92"/>
      <c r="D232" s="92"/>
    </row>
    <row r="233" spans="3:4" ht="15" customHeight="1">
      <c r="C233" s="92"/>
      <c r="D233" s="92"/>
    </row>
    <row r="234" spans="3:4" ht="15" customHeight="1">
      <c r="C234" s="92"/>
      <c r="D234" s="92"/>
    </row>
    <row r="235" spans="3:4" ht="15" customHeight="1">
      <c r="C235" s="92"/>
      <c r="D235" s="92"/>
    </row>
    <row r="236" spans="3:4" ht="15" customHeight="1">
      <c r="C236" s="92"/>
      <c r="D236" s="92"/>
    </row>
    <row r="237" spans="3:4" ht="15" customHeight="1">
      <c r="C237" s="92"/>
      <c r="D237" s="92"/>
    </row>
    <row r="238" spans="3:4" ht="15" customHeight="1">
      <c r="C238" s="92"/>
      <c r="D238" s="92"/>
    </row>
    <row r="239" spans="3:4" ht="15" customHeight="1">
      <c r="C239" s="92"/>
      <c r="D239" s="92"/>
    </row>
    <row r="240" spans="3:4" ht="15" customHeight="1">
      <c r="C240" s="92"/>
      <c r="D240" s="92"/>
    </row>
    <row r="241" spans="3:4" ht="15" customHeight="1">
      <c r="C241" s="92"/>
      <c r="D241" s="92"/>
    </row>
    <row r="242" spans="3:4" ht="15" customHeight="1">
      <c r="C242" s="92"/>
      <c r="D242" s="92"/>
    </row>
    <row r="243" spans="3:4" ht="15" customHeight="1">
      <c r="C243" s="92"/>
      <c r="D243" s="92"/>
    </row>
    <row r="244" spans="3:4" ht="15" customHeight="1">
      <c r="C244" s="92"/>
      <c r="D244" s="92"/>
    </row>
    <row r="245" spans="3:4" ht="15" customHeight="1">
      <c r="C245" s="92"/>
      <c r="D245" s="92"/>
    </row>
    <row r="246" spans="3:4" ht="15" customHeight="1">
      <c r="C246" s="92"/>
      <c r="D246" s="92"/>
    </row>
    <row r="247" spans="3:4" ht="15" customHeight="1">
      <c r="C247" s="92"/>
      <c r="D247" s="92"/>
    </row>
    <row r="248" spans="3:4" ht="15" customHeight="1">
      <c r="C248" s="92"/>
      <c r="D248" s="92"/>
    </row>
    <row r="249" spans="3:4" ht="15" customHeight="1">
      <c r="C249" s="92"/>
      <c r="D249" s="92"/>
    </row>
    <row r="250" spans="3:4" ht="15" customHeight="1">
      <c r="C250" s="92"/>
      <c r="D250" s="92"/>
    </row>
    <row r="251" spans="3:4" ht="15" customHeight="1">
      <c r="C251" s="92"/>
      <c r="D251" s="92"/>
    </row>
    <row r="252" spans="3:4" ht="15" customHeight="1">
      <c r="C252" s="92"/>
      <c r="D252" s="92"/>
    </row>
    <row r="253" spans="3:4" ht="15" customHeight="1">
      <c r="C253" s="92"/>
      <c r="D253" s="92"/>
    </row>
    <row r="254" spans="3:4" ht="15" customHeight="1">
      <c r="C254" s="92"/>
      <c r="D254" s="92"/>
    </row>
    <row r="255" spans="3:4" ht="15" customHeight="1">
      <c r="C255" s="92"/>
      <c r="D255" s="92"/>
    </row>
    <row r="256" spans="3:4" ht="15" customHeight="1">
      <c r="C256" s="92"/>
      <c r="D256" s="92"/>
    </row>
    <row r="257" spans="3:4" ht="15" customHeight="1">
      <c r="C257" s="92"/>
      <c r="D257" s="92"/>
    </row>
    <row r="258" spans="3:4" ht="15" customHeight="1">
      <c r="C258" s="92"/>
      <c r="D258" s="92"/>
    </row>
    <row r="259" spans="3:4" ht="15" customHeight="1">
      <c r="C259" s="92"/>
      <c r="D259" s="92"/>
    </row>
    <row r="260" spans="3:4" ht="15" customHeight="1">
      <c r="C260" s="92"/>
      <c r="D260" s="92"/>
    </row>
    <row r="261" spans="3:4" ht="15" customHeight="1">
      <c r="C261" s="92"/>
      <c r="D261" s="92"/>
    </row>
    <row r="262" spans="3:4" ht="15" customHeight="1">
      <c r="C262" s="92"/>
      <c r="D262" s="92"/>
    </row>
    <row r="263" spans="3:4" ht="15" customHeight="1">
      <c r="C263" s="92"/>
      <c r="D263" s="92"/>
    </row>
    <row r="264" spans="3:4" ht="15" customHeight="1">
      <c r="C264" s="92"/>
      <c r="D264" s="92"/>
    </row>
    <row r="265" spans="3:4" ht="15" customHeight="1">
      <c r="C265" s="92"/>
      <c r="D265" s="92"/>
    </row>
    <row r="266" spans="3:4" ht="15" customHeight="1">
      <c r="C266" s="92"/>
      <c r="D266" s="92"/>
    </row>
    <row r="267" spans="3:4" ht="15" customHeight="1">
      <c r="C267" s="92"/>
      <c r="D267" s="92"/>
    </row>
    <row r="268" spans="3:4" ht="15" customHeight="1">
      <c r="C268" s="92"/>
      <c r="D268" s="92"/>
    </row>
    <row r="269" spans="3:4" ht="15" customHeight="1">
      <c r="C269" s="92"/>
      <c r="D269" s="92"/>
    </row>
    <row r="270" spans="3:4" ht="15" customHeight="1">
      <c r="C270" s="92"/>
      <c r="D270" s="92"/>
    </row>
    <row r="271" spans="3:4" ht="15" customHeight="1">
      <c r="C271" s="92"/>
      <c r="D271" s="92"/>
    </row>
    <row r="272" spans="3:4" ht="15" customHeight="1">
      <c r="C272" s="92"/>
      <c r="D272" s="92"/>
    </row>
    <row r="273" spans="3:4" ht="15" customHeight="1">
      <c r="C273" s="92"/>
      <c r="D273" s="92"/>
    </row>
    <row r="274" spans="3:4" ht="15" customHeight="1">
      <c r="C274" s="92"/>
      <c r="D274" s="92"/>
    </row>
    <row r="275" spans="3:4" ht="15" customHeight="1">
      <c r="C275" s="92"/>
      <c r="D275" s="92"/>
    </row>
    <row r="276" spans="3:4" ht="15" customHeight="1">
      <c r="C276" s="92"/>
      <c r="D276" s="92"/>
    </row>
    <row r="277" spans="3:4" ht="15" customHeight="1">
      <c r="C277" s="92"/>
      <c r="D277" s="92"/>
    </row>
    <row r="278" spans="3:4" ht="15" customHeight="1">
      <c r="C278" s="92"/>
      <c r="D278" s="92"/>
    </row>
    <row r="279" spans="3:4" ht="15" customHeight="1">
      <c r="C279" s="92"/>
      <c r="D279" s="92"/>
    </row>
    <row r="280" spans="3:4" ht="15" customHeight="1">
      <c r="C280" s="92"/>
      <c r="D280" s="92"/>
    </row>
    <row r="281" spans="3:4" ht="15" customHeight="1">
      <c r="C281" s="92"/>
      <c r="D281" s="92"/>
    </row>
    <row r="282" spans="3:4" ht="15" customHeight="1">
      <c r="C282" s="92"/>
      <c r="D282" s="92"/>
    </row>
    <row r="283" spans="3:4" ht="15" customHeight="1">
      <c r="C283" s="92"/>
      <c r="D283" s="92"/>
    </row>
    <row r="284" spans="3:4" ht="15" customHeight="1">
      <c r="C284" s="92"/>
      <c r="D284" s="92"/>
    </row>
    <row r="285" spans="3:4" ht="15" customHeight="1">
      <c r="C285" s="92"/>
      <c r="D285" s="92"/>
    </row>
    <row r="286" spans="3:4" ht="15" customHeight="1">
      <c r="C286" s="92"/>
      <c r="D286" s="92"/>
    </row>
    <row r="287" spans="3:4" ht="15" customHeight="1">
      <c r="C287" s="92"/>
      <c r="D287" s="92"/>
    </row>
    <row r="288" spans="3:4" ht="15" customHeight="1">
      <c r="C288" s="92"/>
      <c r="D288" s="92"/>
    </row>
    <row r="289" spans="3:4" ht="15" customHeight="1">
      <c r="C289" s="92"/>
      <c r="D289" s="92"/>
    </row>
    <row r="290" spans="3:4" ht="15" customHeight="1">
      <c r="C290" s="92"/>
      <c r="D290" s="92"/>
    </row>
    <row r="291" spans="3:4" ht="15" customHeight="1">
      <c r="C291" s="92"/>
      <c r="D291" s="92"/>
    </row>
    <row r="292" spans="3:4" ht="15" customHeight="1">
      <c r="C292" s="92"/>
      <c r="D292" s="92"/>
    </row>
    <row r="293" spans="3:4" ht="15" customHeight="1">
      <c r="C293" s="92"/>
      <c r="D293" s="92"/>
    </row>
    <row r="294" spans="3:4" ht="15" customHeight="1">
      <c r="C294" s="92"/>
      <c r="D294" s="92"/>
    </row>
    <row r="295" spans="3:4" ht="15" customHeight="1">
      <c r="C295" s="92"/>
      <c r="D295" s="92"/>
    </row>
    <row r="296" spans="3:4" ht="15" customHeight="1">
      <c r="C296" s="92"/>
      <c r="D296" s="92"/>
    </row>
    <row r="297" spans="3:4" ht="15" customHeight="1">
      <c r="C297" s="92"/>
      <c r="D297" s="92"/>
    </row>
    <row r="298" spans="3:4" ht="15" customHeight="1">
      <c r="C298" s="92"/>
      <c r="D298" s="92"/>
    </row>
    <row r="299" spans="3:4" ht="15" customHeight="1">
      <c r="C299" s="92"/>
      <c r="D299" s="92"/>
    </row>
    <row r="300" spans="3:4" ht="15" customHeight="1">
      <c r="C300" s="92"/>
      <c r="D300" s="92"/>
    </row>
    <row r="301" spans="3:4" ht="15" customHeight="1">
      <c r="C301" s="92"/>
      <c r="D301" s="92"/>
    </row>
    <row r="302" spans="3:4" ht="15" customHeight="1">
      <c r="C302" s="92"/>
      <c r="D302" s="92"/>
    </row>
    <row r="303" spans="3:4" ht="15" customHeight="1">
      <c r="C303" s="92"/>
      <c r="D303" s="92"/>
    </row>
    <row r="304" spans="3:4" ht="15" customHeight="1">
      <c r="C304" s="92"/>
      <c r="D304" s="92"/>
    </row>
    <row r="305" spans="3:4" ht="15" customHeight="1">
      <c r="C305" s="92"/>
      <c r="D305" s="92"/>
    </row>
    <row r="306" spans="3:4" ht="15" customHeight="1">
      <c r="C306" s="92"/>
      <c r="D306" s="92"/>
    </row>
    <row r="307" spans="3:4" ht="15" customHeight="1">
      <c r="C307" s="92"/>
      <c r="D307" s="92"/>
    </row>
    <row r="308" spans="3:4" ht="15" customHeight="1">
      <c r="C308" s="92"/>
      <c r="D308" s="92"/>
    </row>
    <row r="309" spans="3:4" ht="15" customHeight="1">
      <c r="C309" s="92"/>
      <c r="D309" s="92"/>
    </row>
    <row r="310" spans="3:4" ht="15" customHeight="1">
      <c r="C310" s="92"/>
      <c r="D310" s="92"/>
    </row>
    <row r="311" spans="3:4" ht="15" customHeight="1">
      <c r="C311" s="92"/>
      <c r="D311" s="92"/>
    </row>
    <row r="312" spans="3:4" ht="15" customHeight="1">
      <c r="C312" s="92"/>
      <c r="D312" s="92"/>
    </row>
    <row r="313" spans="3:4" ht="15" customHeight="1">
      <c r="C313" s="92"/>
      <c r="D313" s="92"/>
    </row>
    <row r="314" spans="3:4" ht="15" customHeight="1">
      <c r="C314" s="92"/>
      <c r="D314" s="92"/>
    </row>
    <row r="315" spans="3:4" ht="15" customHeight="1">
      <c r="C315" s="92"/>
      <c r="D315" s="92"/>
    </row>
    <row r="316" spans="3:4" ht="15" customHeight="1">
      <c r="C316" s="92"/>
      <c r="D316" s="92"/>
    </row>
    <row r="317" spans="3:4" ht="15" customHeight="1">
      <c r="C317" s="92"/>
      <c r="D317" s="92"/>
    </row>
    <row r="318" spans="3:4" ht="15" customHeight="1">
      <c r="C318" s="92"/>
      <c r="D318" s="92"/>
    </row>
    <row r="319" spans="3:4" ht="15" customHeight="1">
      <c r="C319" s="92"/>
      <c r="D319" s="92"/>
    </row>
    <row r="320" spans="3:4" ht="15" customHeight="1">
      <c r="C320" s="92"/>
      <c r="D320" s="92"/>
    </row>
    <row r="321" spans="3:4" ht="15" customHeight="1">
      <c r="C321" s="92"/>
      <c r="D321" s="92"/>
    </row>
    <row r="322" spans="3:4" ht="15" customHeight="1">
      <c r="C322" s="92"/>
      <c r="D322" s="92"/>
    </row>
    <row r="323" spans="3:4" ht="15" customHeight="1">
      <c r="C323" s="92"/>
      <c r="D323" s="92"/>
    </row>
    <row r="324" spans="3:4" ht="15" customHeight="1">
      <c r="C324" s="92"/>
      <c r="D324" s="92"/>
    </row>
    <row r="325" spans="3:4" ht="15" customHeight="1">
      <c r="C325" s="92"/>
      <c r="D325" s="92"/>
    </row>
    <row r="326" spans="3:4" ht="15" customHeight="1">
      <c r="C326" s="92"/>
      <c r="D326" s="92"/>
    </row>
    <row r="327" spans="3:4" ht="15" customHeight="1">
      <c r="C327" s="92"/>
      <c r="D327" s="92"/>
    </row>
    <row r="328" spans="3:4" ht="15" customHeight="1">
      <c r="C328" s="92"/>
      <c r="D328" s="92"/>
    </row>
    <row r="329" spans="3:4" ht="15" customHeight="1">
      <c r="C329" s="92"/>
      <c r="D329" s="92"/>
    </row>
    <row r="330" spans="3:4" ht="15" customHeight="1">
      <c r="C330" s="92"/>
      <c r="D330" s="92"/>
    </row>
    <row r="331" spans="3:4" ht="15" customHeight="1">
      <c r="C331" s="92"/>
      <c r="D331" s="92"/>
    </row>
    <row r="332" spans="3:4" ht="15" customHeight="1">
      <c r="C332" s="92"/>
      <c r="D332" s="92"/>
    </row>
    <row r="333" spans="3:4" ht="15" customHeight="1">
      <c r="C333" s="92"/>
      <c r="D333" s="92"/>
    </row>
    <row r="334" spans="3:4" ht="15" customHeight="1">
      <c r="C334" s="92"/>
      <c r="D334" s="92"/>
    </row>
    <row r="335" spans="3:4" ht="15" customHeight="1">
      <c r="C335" s="92"/>
      <c r="D335" s="92"/>
    </row>
    <row r="336" spans="3:4" ht="15" customHeight="1">
      <c r="C336" s="92"/>
      <c r="D336" s="92"/>
    </row>
    <row r="337" spans="3:4" ht="15" customHeight="1">
      <c r="C337" s="92"/>
      <c r="D337" s="92"/>
    </row>
    <row r="338" spans="3:4" ht="15" customHeight="1">
      <c r="C338" s="92"/>
      <c r="D338" s="92"/>
    </row>
    <row r="339" spans="3:4" ht="15" customHeight="1">
      <c r="C339" s="92"/>
      <c r="D339" s="92"/>
    </row>
    <row r="340" spans="3:4" ht="15" customHeight="1">
      <c r="C340" s="92"/>
      <c r="D340" s="92"/>
    </row>
    <row r="341" spans="3:4" ht="15" customHeight="1">
      <c r="C341" s="92"/>
      <c r="D341" s="92"/>
    </row>
    <row r="342" spans="3:4" ht="15" customHeight="1">
      <c r="C342" s="92"/>
      <c r="D342" s="92"/>
    </row>
    <row r="343" spans="3:4" ht="15" customHeight="1">
      <c r="C343" s="92"/>
      <c r="D343" s="92"/>
    </row>
    <row r="344" spans="3:4" ht="15" customHeight="1">
      <c r="C344" s="92"/>
      <c r="D344" s="92"/>
    </row>
    <row r="345" spans="3:4" ht="15" customHeight="1">
      <c r="C345" s="92"/>
      <c r="D345" s="92"/>
    </row>
    <row r="346" spans="3:4" ht="15" customHeight="1">
      <c r="C346" s="92"/>
      <c r="D346" s="92"/>
    </row>
    <row r="347" spans="3:4" ht="15" customHeight="1">
      <c r="C347" s="92"/>
      <c r="D347" s="92"/>
    </row>
    <row r="348" spans="3:4" ht="15" customHeight="1">
      <c r="C348" s="92"/>
      <c r="D348" s="92"/>
    </row>
    <row r="349" spans="3:4" ht="15" customHeight="1">
      <c r="C349" s="92"/>
      <c r="D349" s="92"/>
    </row>
    <row r="350" spans="3:4" ht="15" customHeight="1">
      <c r="C350" s="92"/>
      <c r="D350" s="92"/>
    </row>
    <row r="351" spans="3:4" ht="15" customHeight="1">
      <c r="C351" s="92"/>
      <c r="D351" s="92"/>
    </row>
    <row r="352" spans="3:4" ht="15" customHeight="1">
      <c r="C352" s="92"/>
      <c r="D352" s="92"/>
    </row>
    <row r="353" spans="3:4" ht="15" customHeight="1">
      <c r="C353" s="92"/>
      <c r="D353" s="92"/>
    </row>
    <row r="354" spans="3:4" ht="15" customHeight="1">
      <c r="C354" s="92"/>
      <c r="D354" s="92"/>
    </row>
    <row r="355" spans="3:4" ht="15" customHeight="1">
      <c r="C355" s="92"/>
      <c r="D355" s="92"/>
    </row>
    <row r="356" spans="3:4" ht="15" customHeight="1">
      <c r="C356" s="92"/>
      <c r="D356" s="92"/>
    </row>
    <row r="357" spans="3:4" ht="15" customHeight="1">
      <c r="C357" s="92"/>
      <c r="D357" s="92"/>
    </row>
    <row r="358" spans="3:4" ht="15" customHeight="1">
      <c r="C358" s="92"/>
      <c r="D358" s="92"/>
    </row>
    <row r="359" spans="3:4" ht="15" customHeight="1">
      <c r="C359" s="92"/>
      <c r="D359" s="92"/>
    </row>
    <row r="360" spans="3:4" ht="15" customHeight="1">
      <c r="C360" s="92"/>
      <c r="D360" s="92"/>
    </row>
    <row r="361" spans="3:4" ht="15" customHeight="1">
      <c r="C361" s="92"/>
      <c r="D361" s="92"/>
    </row>
    <row r="362" spans="3:4" ht="15" customHeight="1">
      <c r="C362" s="92"/>
      <c r="D362" s="92"/>
    </row>
    <row r="363" spans="3:4" ht="15" customHeight="1">
      <c r="C363" s="92"/>
      <c r="D363" s="92"/>
    </row>
    <row r="364" spans="3:4" ht="15" customHeight="1">
      <c r="C364" s="92"/>
      <c r="D364" s="92"/>
    </row>
  </sheetData>
  <autoFilter ref="A17:N88" xr:uid="{00000000-0001-0000-0200-000000000000}"/>
  <mergeCells count="23">
    <mergeCell ref="A12:A14"/>
    <mergeCell ref="D12:D14"/>
    <mergeCell ref="B12:C14"/>
    <mergeCell ref="K12:M12"/>
    <mergeCell ref="K13:M13"/>
    <mergeCell ref="B15:C15"/>
    <mergeCell ref="K15:M15"/>
    <mergeCell ref="H12:H14"/>
    <mergeCell ref="I12:I14"/>
    <mergeCell ref="J12:J14"/>
    <mergeCell ref="E12:E14"/>
    <mergeCell ref="F12:F14"/>
    <mergeCell ref="G12:G14"/>
    <mergeCell ref="A1:B1"/>
    <mergeCell ref="K1:M1"/>
    <mergeCell ref="A3:M3"/>
    <mergeCell ref="A4:M4"/>
    <mergeCell ref="L5:M5"/>
    <mergeCell ref="A6:C6"/>
    <mergeCell ref="A10:C10"/>
    <mergeCell ref="A9:C9"/>
    <mergeCell ref="A8:C8"/>
    <mergeCell ref="A7:C7"/>
  </mergeCells>
  <phoneticPr fontId="3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55" orientation="landscape" r:id="rId1"/>
  <headerFooter alignWithMargins="0">
    <oddFooter>&amp;C&amp;"Arial,Italic"Halaman &amp;P dari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9BB54-A947-4713-B9B0-868C56043005}">
  <dimension ref="B2:J82"/>
  <sheetViews>
    <sheetView zoomScale="130" zoomScaleNormal="130" workbookViewId="0">
      <selection activeCell="N13" sqref="N13"/>
    </sheetView>
  </sheetViews>
  <sheetFormatPr defaultColWidth="9.109375" defaultRowHeight="13.2"/>
  <cols>
    <col min="1" max="1" width="3.33203125" style="533" customWidth="1"/>
    <col min="2" max="2" width="5.44140625" style="533" customWidth="1"/>
    <col min="3" max="3" width="4.5546875" style="533" customWidth="1"/>
    <col min="4" max="4" width="26.33203125" style="533" customWidth="1"/>
    <col min="5" max="5" width="9.88671875" style="533" customWidth="1"/>
    <col min="6" max="6" width="12.6640625" style="533" customWidth="1"/>
    <col min="7" max="7" width="9.109375" style="615"/>
    <col min="8" max="8" width="17.44140625" style="533" customWidth="1"/>
    <col min="9" max="10" width="16" style="615" customWidth="1"/>
    <col min="11" max="256" width="9.109375" style="533"/>
    <col min="257" max="257" width="3.33203125" style="533" customWidth="1"/>
    <col min="258" max="258" width="5.44140625" style="533" customWidth="1"/>
    <col min="259" max="259" width="4.5546875" style="533" customWidth="1"/>
    <col min="260" max="260" width="26.33203125" style="533" customWidth="1"/>
    <col min="261" max="261" width="9.88671875" style="533" customWidth="1"/>
    <col min="262" max="262" width="12.6640625" style="533" customWidth="1"/>
    <col min="263" max="263" width="9.109375" style="533"/>
    <col min="264" max="264" width="17.44140625" style="533" customWidth="1"/>
    <col min="265" max="266" width="16" style="533" customWidth="1"/>
    <col min="267" max="512" width="9.109375" style="533"/>
    <col min="513" max="513" width="3.33203125" style="533" customWidth="1"/>
    <col min="514" max="514" width="5.44140625" style="533" customWidth="1"/>
    <col min="515" max="515" width="4.5546875" style="533" customWidth="1"/>
    <col min="516" max="516" width="26.33203125" style="533" customWidth="1"/>
    <col min="517" max="517" width="9.88671875" style="533" customWidth="1"/>
    <col min="518" max="518" width="12.6640625" style="533" customWidth="1"/>
    <col min="519" max="519" width="9.109375" style="533"/>
    <col min="520" max="520" width="17.44140625" style="533" customWidth="1"/>
    <col min="521" max="522" width="16" style="533" customWidth="1"/>
    <col min="523" max="768" width="9.109375" style="533"/>
    <col min="769" max="769" width="3.33203125" style="533" customWidth="1"/>
    <col min="770" max="770" width="5.44140625" style="533" customWidth="1"/>
    <col min="771" max="771" width="4.5546875" style="533" customWidth="1"/>
    <col min="772" max="772" width="26.33203125" style="533" customWidth="1"/>
    <col min="773" max="773" width="9.88671875" style="533" customWidth="1"/>
    <col min="774" max="774" width="12.6640625" style="533" customWidth="1"/>
    <col min="775" max="775" width="9.109375" style="533"/>
    <col min="776" max="776" width="17.44140625" style="533" customWidth="1"/>
    <col min="777" max="778" width="16" style="533" customWidth="1"/>
    <col min="779" max="1024" width="9.109375" style="533"/>
    <col min="1025" max="1025" width="3.33203125" style="533" customWidth="1"/>
    <col min="1026" max="1026" width="5.44140625" style="533" customWidth="1"/>
    <col min="1027" max="1027" width="4.5546875" style="533" customWidth="1"/>
    <col min="1028" max="1028" width="26.33203125" style="533" customWidth="1"/>
    <col min="1029" max="1029" width="9.88671875" style="533" customWidth="1"/>
    <col min="1030" max="1030" width="12.6640625" style="533" customWidth="1"/>
    <col min="1031" max="1031" width="9.109375" style="533"/>
    <col min="1032" max="1032" width="17.44140625" style="533" customWidth="1"/>
    <col min="1033" max="1034" width="16" style="533" customWidth="1"/>
    <col min="1035" max="1280" width="9.109375" style="533"/>
    <col min="1281" max="1281" width="3.33203125" style="533" customWidth="1"/>
    <col min="1282" max="1282" width="5.44140625" style="533" customWidth="1"/>
    <col min="1283" max="1283" width="4.5546875" style="533" customWidth="1"/>
    <col min="1284" max="1284" width="26.33203125" style="533" customWidth="1"/>
    <col min="1285" max="1285" width="9.88671875" style="533" customWidth="1"/>
    <col min="1286" max="1286" width="12.6640625" style="533" customWidth="1"/>
    <col min="1287" max="1287" width="9.109375" style="533"/>
    <col min="1288" max="1288" width="17.44140625" style="533" customWidth="1"/>
    <col min="1289" max="1290" width="16" style="533" customWidth="1"/>
    <col min="1291" max="1536" width="9.109375" style="533"/>
    <col min="1537" max="1537" width="3.33203125" style="533" customWidth="1"/>
    <col min="1538" max="1538" width="5.44140625" style="533" customWidth="1"/>
    <col min="1539" max="1539" width="4.5546875" style="533" customWidth="1"/>
    <col min="1540" max="1540" width="26.33203125" style="533" customWidth="1"/>
    <col min="1541" max="1541" width="9.88671875" style="533" customWidth="1"/>
    <col min="1542" max="1542" width="12.6640625" style="533" customWidth="1"/>
    <col min="1543" max="1543" width="9.109375" style="533"/>
    <col min="1544" max="1544" width="17.44140625" style="533" customWidth="1"/>
    <col min="1545" max="1546" width="16" style="533" customWidth="1"/>
    <col min="1547" max="1792" width="9.109375" style="533"/>
    <col min="1793" max="1793" width="3.33203125" style="533" customWidth="1"/>
    <col min="1794" max="1794" width="5.44140625" style="533" customWidth="1"/>
    <col min="1795" max="1795" width="4.5546875" style="533" customWidth="1"/>
    <col min="1796" max="1796" width="26.33203125" style="533" customWidth="1"/>
    <col min="1797" max="1797" width="9.88671875" style="533" customWidth="1"/>
    <col min="1798" max="1798" width="12.6640625" style="533" customWidth="1"/>
    <col min="1799" max="1799" width="9.109375" style="533"/>
    <col min="1800" max="1800" width="17.44140625" style="533" customWidth="1"/>
    <col min="1801" max="1802" width="16" style="533" customWidth="1"/>
    <col min="1803" max="2048" width="9.109375" style="533"/>
    <col min="2049" max="2049" width="3.33203125" style="533" customWidth="1"/>
    <col min="2050" max="2050" width="5.44140625" style="533" customWidth="1"/>
    <col min="2051" max="2051" width="4.5546875" style="533" customWidth="1"/>
    <col min="2052" max="2052" width="26.33203125" style="533" customWidth="1"/>
    <col min="2053" max="2053" width="9.88671875" style="533" customWidth="1"/>
    <col min="2054" max="2054" width="12.6640625" style="533" customWidth="1"/>
    <col min="2055" max="2055" width="9.109375" style="533"/>
    <col min="2056" max="2056" width="17.44140625" style="533" customWidth="1"/>
    <col min="2057" max="2058" width="16" style="533" customWidth="1"/>
    <col min="2059" max="2304" width="9.109375" style="533"/>
    <col min="2305" max="2305" width="3.33203125" style="533" customWidth="1"/>
    <col min="2306" max="2306" width="5.44140625" style="533" customWidth="1"/>
    <col min="2307" max="2307" width="4.5546875" style="533" customWidth="1"/>
    <col min="2308" max="2308" width="26.33203125" style="533" customWidth="1"/>
    <col min="2309" max="2309" width="9.88671875" style="533" customWidth="1"/>
    <col min="2310" max="2310" width="12.6640625" style="533" customWidth="1"/>
    <col min="2311" max="2311" width="9.109375" style="533"/>
    <col min="2312" max="2312" width="17.44140625" style="533" customWidth="1"/>
    <col min="2313" max="2314" width="16" style="533" customWidth="1"/>
    <col min="2315" max="2560" width="9.109375" style="533"/>
    <col min="2561" max="2561" width="3.33203125" style="533" customWidth="1"/>
    <col min="2562" max="2562" width="5.44140625" style="533" customWidth="1"/>
    <col min="2563" max="2563" width="4.5546875" style="533" customWidth="1"/>
    <col min="2564" max="2564" width="26.33203125" style="533" customWidth="1"/>
    <col min="2565" max="2565" width="9.88671875" style="533" customWidth="1"/>
    <col min="2566" max="2566" width="12.6640625" style="533" customWidth="1"/>
    <col min="2567" max="2567" width="9.109375" style="533"/>
    <col min="2568" max="2568" width="17.44140625" style="533" customWidth="1"/>
    <col min="2569" max="2570" width="16" style="533" customWidth="1"/>
    <col min="2571" max="2816" width="9.109375" style="533"/>
    <col min="2817" max="2817" width="3.33203125" style="533" customWidth="1"/>
    <col min="2818" max="2818" width="5.44140625" style="533" customWidth="1"/>
    <col min="2819" max="2819" width="4.5546875" style="533" customWidth="1"/>
    <col min="2820" max="2820" width="26.33203125" style="533" customWidth="1"/>
    <col min="2821" max="2821" width="9.88671875" style="533" customWidth="1"/>
    <col min="2822" max="2822" width="12.6640625" style="533" customWidth="1"/>
    <col min="2823" max="2823" width="9.109375" style="533"/>
    <col min="2824" max="2824" width="17.44140625" style="533" customWidth="1"/>
    <col min="2825" max="2826" width="16" style="533" customWidth="1"/>
    <col min="2827" max="3072" width="9.109375" style="533"/>
    <col min="3073" max="3073" width="3.33203125" style="533" customWidth="1"/>
    <col min="3074" max="3074" width="5.44140625" style="533" customWidth="1"/>
    <col min="3075" max="3075" width="4.5546875" style="533" customWidth="1"/>
    <col min="3076" max="3076" width="26.33203125" style="533" customWidth="1"/>
    <col min="3077" max="3077" width="9.88671875" style="533" customWidth="1"/>
    <col min="3078" max="3078" width="12.6640625" style="533" customWidth="1"/>
    <col min="3079" max="3079" width="9.109375" style="533"/>
    <col min="3080" max="3080" width="17.44140625" style="533" customWidth="1"/>
    <col min="3081" max="3082" width="16" style="533" customWidth="1"/>
    <col min="3083" max="3328" width="9.109375" style="533"/>
    <col min="3329" max="3329" width="3.33203125" style="533" customWidth="1"/>
    <col min="3330" max="3330" width="5.44140625" style="533" customWidth="1"/>
    <col min="3331" max="3331" width="4.5546875" style="533" customWidth="1"/>
    <col min="3332" max="3332" width="26.33203125" style="533" customWidth="1"/>
    <col min="3333" max="3333" width="9.88671875" style="533" customWidth="1"/>
    <col min="3334" max="3334" width="12.6640625" style="533" customWidth="1"/>
    <col min="3335" max="3335" width="9.109375" style="533"/>
    <col min="3336" max="3336" width="17.44140625" style="533" customWidth="1"/>
    <col min="3337" max="3338" width="16" style="533" customWidth="1"/>
    <col min="3339" max="3584" width="9.109375" style="533"/>
    <col min="3585" max="3585" width="3.33203125" style="533" customWidth="1"/>
    <col min="3586" max="3586" width="5.44140625" style="533" customWidth="1"/>
    <col min="3587" max="3587" width="4.5546875" style="533" customWidth="1"/>
    <col min="3588" max="3588" width="26.33203125" style="533" customWidth="1"/>
    <col min="3589" max="3589" width="9.88671875" style="533" customWidth="1"/>
    <col min="3590" max="3590" width="12.6640625" style="533" customWidth="1"/>
    <col min="3591" max="3591" width="9.109375" style="533"/>
    <col min="3592" max="3592" width="17.44140625" style="533" customWidth="1"/>
    <col min="3593" max="3594" width="16" style="533" customWidth="1"/>
    <col min="3595" max="3840" width="9.109375" style="533"/>
    <col min="3841" max="3841" width="3.33203125" style="533" customWidth="1"/>
    <col min="3842" max="3842" width="5.44140625" style="533" customWidth="1"/>
    <col min="3843" max="3843" width="4.5546875" style="533" customWidth="1"/>
    <col min="3844" max="3844" width="26.33203125" style="533" customWidth="1"/>
    <col min="3845" max="3845" width="9.88671875" style="533" customWidth="1"/>
    <col min="3846" max="3846" width="12.6640625" style="533" customWidth="1"/>
    <col min="3847" max="3847" width="9.109375" style="533"/>
    <col min="3848" max="3848" width="17.44140625" style="533" customWidth="1"/>
    <col min="3849" max="3850" width="16" style="533" customWidth="1"/>
    <col min="3851" max="4096" width="9.109375" style="533"/>
    <col min="4097" max="4097" width="3.33203125" style="533" customWidth="1"/>
    <col min="4098" max="4098" width="5.44140625" style="533" customWidth="1"/>
    <col min="4099" max="4099" width="4.5546875" style="533" customWidth="1"/>
    <col min="4100" max="4100" width="26.33203125" style="533" customWidth="1"/>
    <col min="4101" max="4101" width="9.88671875" style="533" customWidth="1"/>
    <col min="4102" max="4102" width="12.6640625" style="533" customWidth="1"/>
    <col min="4103" max="4103" width="9.109375" style="533"/>
    <col min="4104" max="4104" width="17.44140625" style="533" customWidth="1"/>
    <col min="4105" max="4106" width="16" style="533" customWidth="1"/>
    <col min="4107" max="4352" width="9.109375" style="533"/>
    <col min="4353" max="4353" width="3.33203125" style="533" customWidth="1"/>
    <col min="4354" max="4354" width="5.44140625" style="533" customWidth="1"/>
    <col min="4355" max="4355" width="4.5546875" style="533" customWidth="1"/>
    <col min="4356" max="4356" width="26.33203125" style="533" customWidth="1"/>
    <col min="4357" max="4357" width="9.88671875" style="533" customWidth="1"/>
    <col min="4358" max="4358" width="12.6640625" style="533" customWidth="1"/>
    <col min="4359" max="4359" width="9.109375" style="533"/>
    <col min="4360" max="4360" width="17.44140625" style="533" customWidth="1"/>
    <col min="4361" max="4362" width="16" style="533" customWidth="1"/>
    <col min="4363" max="4608" width="9.109375" style="533"/>
    <col min="4609" max="4609" width="3.33203125" style="533" customWidth="1"/>
    <col min="4610" max="4610" width="5.44140625" style="533" customWidth="1"/>
    <col min="4611" max="4611" width="4.5546875" style="533" customWidth="1"/>
    <col min="4612" max="4612" width="26.33203125" style="533" customWidth="1"/>
    <col min="4613" max="4613" width="9.88671875" style="533" customWidth="1"/>
    <col min="4614" max="4614" width="12.6640625" style="533" customWidth="1"/>
    <col min="4615" max="4615" width="9.109375" style="533"/>
    <col min="4616" max="4616" width="17.44140625" style="533" customWidth="1"/>
    <col min="4617" max="4618" width="16" style="533" customWidth="1"/>
    <col min="4619" max="4864" width="9.109375" style="533"/>
    <col min="4865" max="4865" width="3.33203125" style="533" customWidth="1"/>
    <col min="4866" max="4866" width="5.44140625" style="533" customWidth="1"/>
    <col min="4867" max="4867" width="4.5546875" style="533" customWidth="1"/>
    <col min="4868" max="4868" width="26.33203125" style="533" customWidth="1"/>
    <col min="4869" max="4869" width="9.88671875" style="533" customWidth="1"/>
    <col min="4870" max="4870" width="12.6640625" style="533" customWidth="1"/>
    <col min="4871" max="4871" width="9.109375" style="533"/>
    <col min="4872" max="4872" width="17.44140625" style="533" customWidth="1"/>
    <col min="4873" max="4874" width="16" style="533" customWidth="1"/>
    <col min="4875" max="5120" width="9.109375" style="533"/>
    <col min="5121" max="5121" width="3.33203125" style="533" customWidth="1"/>
    <col min="5122" max="5122" width="5.44140625" style="533" customWidth="1"/>
    <col min="5123" max="5123" width="4.5546875" style="533" customWidth="1"/>
    <col min="5124" max="5124" width="26.33203125" style="533" customWidth="1"/>
    <col min="5125" max="5125" width="9.88671875" style="533" customWidth="1"/>
    <col min="5126" max="5126" width="12.6640625" style="533" customWidth="1"/>
    <col min="5127" max="5127" width="9.109375" style="533"/>
    <col min="5128" max="5128" width="17.44140625" style="533" customWidth="1"/>
    <col min="5129" max="5130" width="16" style="533" customWidth="1"/>
    <col min="5131" max="5376" width="9.109375" style="533"/>
    <col min="5377" max="5377" width="3.33203125" style="533" customWidth="1"/>
    <col min="5378" max="5378" width="5.44140625" style="533" customWidth="1"/>
    <col min="5379" max="5379" width="4.5546875" style="533" customWidth="1"/>
    <col min="5380" max="5380" width="26.33203125" style="533" customWidth="1"/>
    <col min="5381" max="5381" width="9.88671875" style="533" customWidth="1"/>
    <col min="5382" max="5382" width="12.6640625" style="533" customWidth="1"/>
    <col min="5383" max="5383" width="9.109375" style="533"/>
    <col min="5384" max="5384" width="17.44140625" style="533" customWidth="1"/>
    <col min="5385" max="5386" width="16" style="533" customWidth="1"/>
    <col min="5387" max="5632" width="9.109375" style="533"/>
    <col min="5633" max="5633" width="3.33203125" style="533" customWidth="1"/>
    <col min="5634" max="5634" width="5.44140625" style="533" customWidth="1"/>
    <col min="5635" max="5635" width="4.5546875" style="533" customWidth="1"/>
    <col min="5636" max="5636" width="26.33203125" style="533" customWidth="1"/>
    <col min="5637" max="5637" width="9.88671875" style="533" customWidth="1"/>
    <col min="5638" max="5638" width="12.6640625" style="533" customWidth="1"/>
    <col min="5639" max="5639" width="9.109375" style="533"/>
    <col min="5640" max="5640" width="17.44140625" style="533" customWidth="1"/>
    <col min="5641" max="5642" width="16" style="533" customWidth="1"/>
    <col min="5643" max="5888" width="9.109375" style="533"/>
    <col min="5889" max="5889" width="3.33203125" style="533" customWidth="1"/>
    <col min="5890" max="5890" width="5.44140625" style="533" customWidth="1"/>
    <col min="5891" max="5891" width="4.5546875" style="533" customWidth="1"/>
    <col min="5892" max="5892" width="26.33203125" style="533" customWidth="1"/>
    <col min="5893" max="5893" width="9.88671875" style="533" customWidth="1"/>
    <col min="5894" max="5894" width="12.6640625" style="533" customWidth="1"/>
    <col min="5895" max="5895" width="9.109375" style="533"/>
    <col min="5896" max="5896" width="17.44140625" style="533" customWidth="1"/>
    <col min="5897" max="5898" width="16" style="533" customWidth="1"/>
    <col min="5899" max="6144" width="9.109375" style="533"/>
    <col min="6145" max="6145" width="3.33203125" style="533" customWidth="1"/>
    <col min="6146" max="6146" width="5.44140625" style="533" customWidth="1"/>
    <col min="6147" max="6147" width="4.5546875" style="533" customWidth="1"/>
    <col min="6148" max="6148" width="26.33203125" style="533" customWidth="1"/>
    <col min="6149" max="6149" width="9.88671875" style="533" customWidth="1"/>
    <col min="6150" max="6150" width="12.6640625" style="533" customWidth="1"/>
    <col min="6151" max="6151" width="9.109375" style="533"/>
    <col min="6152" max="6152" width="17.44140625" style="533" customWidth="1"/>
    <col min="6153" max="6154" width="16" style="533" customWidth="1"/>
    <col min="6155" max="6400" width="9.109375" style="533"/>
    <col min="6401" max="6401" width="3.33203125" style="533" customWidth="1"/>
    <col min="6402" max="6402" width="5.44140625" style="533" customWidth="1"/>
    <col min="6403" max="6403" width="4.5546875" style="533" customWidth="1"/>
    <col min="6404" max="6404" width="26.33203125" style="533" customWidth="1"/>
    <col min="6405" max="6405" width="9.88671875" style="533" customWidth="1"/>
    <col min="6406" max="6406" width="12.6640625" style="533" customWidth="1"/>
    <col min="6407" max="6407" width="9.109375" style="533"/>
    <col min="6408" max="6408" width="17.44140625" style="533" customWidth="1"/>
    <col min="6409" max="6410" width="16" style="533" customWidth="1"/>
    <col min="6411" max="6656" width="9.109375" style="533"/>
    <col min="6657" max="6657" width="3.33203125" style="533" customWidth="1"/>
    <col min="6658" max="6658" width="5.44140625" style="533" customWidth="1"/>
    <col min="6659" max="6659" width="4.5546875" style="533" customWidth="1"/>
    <col min="6660" max="6660" width="26.33203125" style="533" customWidth="1"/>
    <col min="6661" max="6661" width="9.88671875" style="533" customWidth="1"/>
    <col min="6662" max="6662" width="12.6640625" style="533" customWidth="1"/>
    <col min="6663" max="6663" width="9.109375" style="533"/>
    <col min="6664" max="6664" width="17.44140625" style="533" customWidth="1"/>
    <col min="6665" max="6666" width="16" style="533" customWidth="1"/>
    <col min="6667" max="6912" width="9.109375" style="533"/>
    <col min="6913" max="6913" width="3.33203125" style="533" customWidth="1"/>
    <col min="6914" max="6914" width="5.44140625" style="533" customWidth="1"/>
    <col min="6915" max="6915" width="4.5546875" style="533" customWidth="1"/>
    <col min="6916" max="6916" width="26.33203125" style="533" customWidth="1"/>
    <col min="6917" max="6917" width="9.88671875" style="533" customWidth="1"/>
    <col min="6918" max="6918" width="12.6640625" style="533" customWidth="1"/>
    <col min="6919" max="6919" width="9.109375" style="533"/>
    <col min="6920" max="6920" width="17.44140625" style="533" customWidth="1"/>
    <col min="6921" max="6922" width="16" style="533" customWidth="1"/>
    <col min="6923" max="7168" width="9.109375" style="533"/>
    <col min="7169" max="7169" width="3.33203125" style="533" customWidth="1"/>
    <col min="7170" max="7170" width="5.44140625" style="533" customWidth="1"/>
    <col min="7171" max="7171" width="4.5546875" style="533" customWidth="1"/>
    <col min="7172" max="7172" width="26.33203125" style="533" customWidth="1"/>
    <col min="7173" max="7173" width="9.88671875" style="533" customWidth="1"/>
    <col min="7174" max="7174" width="12.6640625" style="533" customWidth="1"/>
    <col min="7175" max="7175" width="9.109375" style="533"/>
    <col min="7176" max="7176" width="17.44140625" style="533" customWidth="1"/>
    <col min="7177" max="7178" width="16" style="533" customWidth="1"/>
    <col min="7179" max="7424" width="9.109375" style="533"/>
    <col min="7425" max="7425" width="3.33203125" style="533" customWidth="1"/>
    <col min="7426" max="7426" width="5.44140625" style="533" customWidth="1"/>
    <col min="7427" max="7427" width="4.5546875" style="533" customWidth="1"/>
    <col min="7428" max="7428" width="26.33203125" style="533" customWidth="1"/>
    <col min="7429" max="7429" width="9.88671875" style="533" customWidth="1"/>
    <col min="7430" max="7430" width="12.6640625" style="533" customWidth="1"/>
    <col min="7431" max="7431" width="9.109375" style="533"/>
    <col min="7432" max="7432" width="17.44140625" style="533" customWidth="1"/>
    <col min="7433" max="7434" width="16" style="533" customWidth="1"/>
    <col min="7435" max="7680" width="9.109375" style="533"/>
    <col min="7681" max="7681" width="3.33203125" style="533" customWidth="1"/>
    <col min="7682" max="7682" width="5.44140625" style="533" customWidth="1"/>
    <col min="7683" max="7683" width="4.5546875" style="533" customWidth="1"/>
    <col min="7684" max="7684" width="26.33203125" style="533" customWidth="1"/>
    <col min="7685" max="7685" width="9.88671875" style="533" customWidth="1"/>
    <col min="7686" max="7686" width="12.6640625" style="533" customWidth="1"/>
    <col min="7687" max="7687" width="9.109375" style="533"/>
    <col min="7688" max="7688" width="17.44140625" style="533" customWidth="1"/>
    <col min="7689" max="7690" width="16" style="533" customWidth="1"/>
    <col min="7691" max="7936" width="9.109375" style="533"/>
    <col min="7937" max="7937" width="3.33203125" style="533" customWidth="1"/>
    <col min="7938" max="7938" width="5.44140625" style="533" customWidth="1"/>
    <col min="7939" max="7939" width="4.5546875" style="533" customWidth="1"/>
    <col min="7940" max="7940" width="26.33203125" style="533" customWidth="1"/>
    <col min="7941" max="7941" width="9.88671875" style="533" customWidth="1"/>
    <col min="7942" max="7942" width="12.6640625" style="533" customWidth="1"/>
    <col min="7943" max="7943" width="9.109375" style="533"/>
    <col min="7944" max="7944" width="17.44140625" style="533" customWidth="1"/>
    <col min="7945" max="7946" width="16" style="533" customWidth="1"/>
    <col min="7947" max="8192" width="9.109375" style="533"/>
    <col min="8193" max="8193" width="3.33203125" style="533" customWidth="1"/>
    <col min="8194" max="8194" width="5.44140625" style="533" customWidth="1"/>
    <col min="8195" max="8195" width="4.5546875" style="533" customWidth="1"/>
    <col min="8196" max="8196" width="26.33203125" style="533" customWidth="1"/>
    <col min="8197" max="8197" width="9.88671875" style="533" customWidth="1"/>
    <col min="8198" max="8198" width="12.6640625" style="533" customWidth="1"/>
    <col min="8199" max="8199" width="9.109375" style="533"/>
    <col min="8200" max="8200" width="17.44140625" style="533" customWidth="1"/>
    <col min="8201" max="8202" width="16" style="533" customWidth="1"/>
    <col min="8203" max="8448" width="9.109375" style="533"/>
    <col min="8449" max="8449" width="3.33203125" style="533" customWidth="1"/>
    <col min="8450" max="8450" width="5.44140625" style="533" customWidth="1"/>
    <col min="8451" max="8451" width="4.5546875" style="533" customWidth="1"/>
    <col min="8452" max="8452" width="26.33203125" style="533" customWidth="1"/>
    <col min="8453" max="8453" width="9.88671875" style="533" customWidth="1"/>
    <col min="8454" max="8454" width="12.6640625" style="533" customWidth="1"/>
    <col min="8455" max="8455" width="9.109375" style="533"/>
    <col min="8456" max="8456" width="17.44140625" style="533" customWidth="1"/>
    <col min="8457" max="8458" width="16" style="533" customWidth="1"/>
    <col min="8459" max="8704" width="9.109375" style="533"/>
    <col min="8705" max="8705" width="3.33203125" style="533" customWidth="1"/>
    <col min="8706" max="8706" width="5.44140625" style="533" customWidth="1"/>
    <col min="8707" max="8707" width="4.5546875" style="533" customWidth="1"/>
    <col min="8708" max="8708" width="26.33203125" style="533" customWidth="1"/>
    <col min="8709" max="8709" width="9.88671875" style="533" customWidth="1"/>
    <col min="8710" max="8710" width="12.6640625" style="533" customWidth="1"/>
    <col min="8711" max="8711" width="9.109375" style="533"/>
    <col min="8712" max="8712" width="17.44140625" style="533" customWidth="1"/>
    <col min="8713" max="8714" width="16" style="533" customWidth="1"/>
    <col min="8715" max="8960" width="9.109375" style="533"/>
    <col min="8961" max="8961" width="3.33203125" style="533" customWidth="1"/>
    <col min="8962" max="8962" width="5.44140625" style="533" customWidth="1"/>
    <col min="8963" max="8963" width="4.5546875" style="533" customWidth="1"/>
    <col min="8964" max="8964" width="26.33203125" style="533" customWidth="1"/>
    <col min="8965" max="8965" width="9.88671875" style="533" customWidth="1"/>
    <col min="8966" max="8966" width="12.6640625" style="533" customWidth="1"/>
    <col min="8967" max="8967" width="9.109375" style="533"/>
    <col min="8968" max="8968" width="17.44140625" style="533" customWidth="1"/>
    <col min="8969" max="8970" width="16" style="533" customWidth="1"/>
    <col min="8971" max="9216" width="9.109375" style="533"/>
    <col min="9217" max="9217" width="3.33203125" style="533" customWidth="1"/>
    <col min="9218" max="9218" width="5.44140625" style="533" customWidth="1"/>
    <col min="9219" max="9219" width="4.5546875" style="533" customWidth="1"/>
    <col min="9220" max="9220" width="26.33203125" style="533" customWidth="1"/>
    <col min="9221" max="9221" width="9.88671875" style="533" customWidth="1"/>
    <col min="9222" max="9222" width="12.6640625" style="533" customWidth="1"/>
    <col min="9223" max="9223" width="9.109375" style="533"/>
    <col min="9224" max="9224" width="17.44140625" style="533" customWidth="1"/>
    <col min="9225" max="9226" width="16" style="533" customWidth="1"/>
    <col min="9227" max="9472" width="9.109375" style="533"/>
    <col min="9473" max="9473" width="3.33203125" style="533" customWidth="1"/>
    <col min="9474" max="9474" width="5.44140625" style="533" customWidth="1"/>
    <col min="9475" max="9475" width="4.5546875" style="533" customWidth="1"/>
    <col min="9476" max="9476" width="26.33203125" style="533" customWidth="1"/>
    <col min="9477" max="9477" width="9.88671875" style="533" customWidth="1"/>
    <col min="9478" max="9478" width="12.6640625" style="533" customWidth="1"/>
    <col min="9479" max="9479" width="9.109375" style="533"/>
    <col min="9480" max="9480" width="17.44140625" style="533" customWidth="1"/>
    <col min="9481" max="9482" width="16" style="533" customWidth="1"/>
    <col min="9483" max="9728" width="9.109375" style="533"/>
    <col min="9729" max="9729" width="3.33203125" style="533" customWidth="1"/>
    <col min="9730" max="9730" width="5.44140625" style="533" customWidth="1"/>
    <col min="9731" max="9731" width="4.5546875" style="533" customWidth="1"/>
    <col min="9732" max="9732" width="26.33203125" style="533" customWidth="1"/>
    <col min="9733" max="9733" width="9.88671875" style="533" customWidth="1"/>
    <col min="9734" max="9734" width="12.6640625" style="533" customWidth="1"/>
    <col min="9735" max="9735" width="9.109375" style="533"/>
    <col min="9736" max="9736" width="17.44140625" style="533" customWidth="1"/>
    <col min="9737" max="9738" width="16" style="533" customWidth="1"/>
    <col min="9739" max="9984" width="9.109375" style="533"/>
    <col min="9985" max="9985" width="3.33203125" style="533" customWidth="1"/>
    <col min="9986" max="9986" width="5.44140625" style="533" customWidth="1"/>
    <col min="9987" max="9987" width="4.5546875" style="533" customWidth="1"/>
    <col min="9988" max="9988" width="26.33203125" style="533" customWidth="1"/>
    <col min="9989" max="9989" width="9.88671875" style="533" customWidth="1"/>
    <col min="9990" max="9990" width="12.6640625" style="533" customWidth="1"/>
    <col min="9991" max="9991" width="9.109375" style="533"/>
    <col min="9992" max="9992" width="17.44140625" style="533" customWidth="1"/>
    <col min="9993" max="9994" width="16" style="533" customWidth="1"/>
    <col min="9995" max="10240" width="9.109375" style="533"/>
    <col min="10241" max="10241" width="3.33203125" style="533" customWidth="1"/>
    <col min="10242" max="10242" width="5.44140625" style="533" customWidth="1"/>
    <col min="10243" max="10243" width="4.5546875" style="533" customWidth="1"/>
    <col min="10244" max="10244" width="26.33203125" style="533" customWidth="1"/>
    <col min="10245" max="10245" width="9.88671875" style="533" customWidth="1"/>
    <col min="10246" max="10246" width="12.6640625" style="533" customWidth="1"/>
    <col min="10247" max="10247" width="9.109375" style="533"/>
    <col min="10248" max="10248" width="17.44140625" style="533" customWidth="1"/>
    <col min="10249" max="10250" width="16" style="533" customWidth="1"/>
    <col min="10251" max="10496" width="9.109375" style="533"/>
    <col min="10497" max="10497" width="3.33203125" style="533" customWidth="1"/>
    <col min="10498" max="10498" width="5.44140625" style="533" customWidth="1"/>
    <col min="10499" max="10499" width="4.5546875" style="533" customWidth="1"/>
    <col min="10500" max="10500" width="26.33203125" style="533" customWidth="1"/>
    <col min="10501" max="10501" width="9.88671875" style="533" customWidth="1"/>
    <col min="10502" max="10502" width="12.6640625" style="533" customWidth="1"/>
    <col min="10503" max="10503" width="9.109375" style="533"/>
    <col min="10504" max="10504" width="17.44140625" style="533" customWidth="1"/>
    <col min="10505" max="10506" width="16" style="533" customWidth="1"/>
    <col min="10507" max="10752" width="9.109375" style="533"/>
    <col min="10753" max="10753" width="3.33203125" style="533" customWidth="1"/>
    <col min="10754" max="10754" width="5.44140625" style="533" customWidth="1"/>
    <col min="10755" max="10755" width="4.5546875" style="533" customWidth="1"/>
    <col min="10756" max="10756" width="26.33203125" style="533" customWidth="1"/>
    <col min="10757" max="10757" width="9.88671875" style="533" customWidth="1"/>
    <col min="10758" max="10758" width="12.6640625" style="533" customWidth="1"/>
    <col min="10759" max="10759" width="9.109375" style="533"/>
    <col min="10760" max="10760" width="17.44140625" style="533" customWidth="1"/>
    <col min="10761" max="10762" width="16" style="533" customWidth="1"/>
    <col min="10763" max="11008" width="9.109375" style="533"/>
    <col min="11009" max="11009" width="3.33203125" style="533" customWidth="1"/>
    <col min="11010" max="11010" width="5.44140625" style="533" customWidth="1"/>
    <col min="11011" max="11011" width="4.5546875" style="533" customWidth="1"/>
    <col min="11012" max="11012" width="26.33203125" style="533" customWidth="1"/>
    <col min="11013" max="11013" width="9.88671875" style="533" customWidth="1"/>
    <col min="11014" max="11014" width="12.6640625" style="533" customWidth="1"/>
    <col min="11015" max="11015" width="9.109375" style="533"/>
    <col min="11016" max="11016" width="17.44140625" style="533" customWidth="1"/>
    <col min="11017" max="11018" width="16" style="533" customWidth="1"/>
    <col min="11019" max="11264" width="9.109375" style="533"/>
    <col min="11265" max="11265" width="3.33203125" style="533" customWidth="1"/>
    <col min="11266" max="11266" width="5.44140625" style="533" customWidth="1"/>
    <col min="11267" max="11267" width="4.5546875" style="533" customWidth="1"/>
    <col min="11268" max="11268" width="26.33203125" style="533" customWidth="1"/>
    <col min="11269" max="11269" width="9.88671875" style="533" customWidth="1"/>
    <col min="11270" max="11270" width="12.6640625" style="533" customWidth="1"/>
    <col min="11271" max="11271" width="9.109375" style="533"/>
    <col min="11272" max="11272" width="17.44140625" style="533" customWidth="1"/>
    <col min="11273" max="11274" width="16" style="533" customWidth="1"/>
    <col min="11275" max="11520" width="9.109375" style="533"/>
    <col min="11521" max="11521" width="3.33203125" style="533" customWidth="1"/>
    <col min="11522" max="11522" width="5.44140625" style="533" customWidth="1"/>
    <col min="11523" max="11523" width="4.5546875" style="533" customWidth="1"/>
    <col min="11524" max="11524" width="26.33203125" style="533" customWidth="1"/>
    <col min="11525" max="11525" width="9.88671875" style="533" customWidth="1"/>
    <col min="11526" max="11526" width="12.6640625" style="533" customWidth="1"/>
    <col min="11527" max="11527" width="9.109375" style="533"/>
    <col min="11528" max="11528" width="17.44140625" style="533" customWidth="1"/>
    <col min="11529" max="11530" width="16" style="533" customWidth="1"/>
    <col min="11531" max="11776" width="9.109375" style="533"/>
    <col min="11777" max="11777" width="3.33203125" style="533" customWidth="1"/>
    <col min="11778" max="11778" width="5.44140625" style="533" customWidth="1"/>
    <col min="11779" max="11779" width="4.5546875" style="533" customWidth="1"/>
    <col min="11780" max="11780" width="26.33203125" style="533" customWidth="1"/>
    <col min="11781" max="11781" width="9.88671875" style="533" customWidth="1"/>
    <col min="11782" max="11782" width="12.6640625" style="533" customWidth="1"/>
    <col min="11783" max="11783" width="9.109375" style="533"/>
    <col min="11784" max="11784" width="17.44140625" style="533" customWidth="1"/>
    <col min="11785" max="11786" width="16" style="533" customWidth="1"/>
    <col min="11787" max="12032" width="9.109375" style="533"/>
    <col min="12033" max="12033" width="3.33203125" style="533" customWidth="1"/>
    <col min="12034" max="12034" width="5.44140625" style="533" customWidth="1"/>
    <col min="12035" max="12035" width="4.5546875" style="533" customWidth="1"/>
    <col min="12036" max="12036" width="26.33203125" style="533" customWidth="1"/>
    <col min="12037" max="12037" width="9.88671875" style="533" customWidth="1"/>
    <col min="12038" max="12038" width="12.6640625" style="533" customWidth="1"/>
    <col min="12039" max="12039" width="9.109375" style="533"/>
    <col min="12040" max="12040" width="17.44140625" style="533" customWidth="1"/>
    <col min="12041" max="12042" width="16" style="533" customWidth="1"/>
    <col min="12043" max="12288" width="9.109375" style="533"/>
    <col min="12289" max="12289" width="3.33203125" style="533" customWidth="1"/>
    <col min="12290" max="12290" width="5.44140625" style="533" customWidth="1"/>
    <col min="12291" max="12291" width="4.5546875" style="533" customWidth="1"/>
    <col min="12292" max="12292" width="26.33203125" style="533" customWidth="1"/>
    <col min="12293" max="12293" width="9.88671875" style="533" customWidth="1"/>
    <col min="12294" max="12294" width="12.6640625" style="533" customWidth="1"/>
    <col min="12295" max="12295" width="9.109375" style="533"/>
    <col min="12296" max="12296" width="17.44140625" style="533" customWidth="1"/>
    <col min="12297" max="12298" width="16" style="533" customWidth="1"/>
    <col min="12299" max="12544" width="9.109375" style="533"/>
    <col min="12545" max="12545" width="3.33203125" style="533" customWidth="1"/>
    <col min="12546" max="12546" width="5.44140625" style="533" customWidth="1"/>
    <col min="12547" max="12547" width="4.5546875" style="533" customWidth="1"/>
    <col min="12548" max="12548" width="26.33203125" style="533" customWidth="1"/>
    <col min="12549" max="12549" width="9.88671875" style="533" customWidth="1"/>
    <col min="12550" max="12550" width="12.6640625" style="533" customWidth="1"/>
    <col min="12551" max="12551" width="9.109375" style="533"/>
    <col min="12552" max="12552" width="17.44140625" style="533" customWidth="1"/>
    <col min="12553" max="12554" width="16" style="533" customWidth="1"/>
    <col min="12555" max="12800" width="9.109375" style="533"/>
    <col min="12801" max="12801" width="3.33203125" style="533" customWidth="1"/>
    <col min="12802" max="12802" width="5.44140625" style="533" customWidth="1"/>
    <col min="12803" max="12803" width="4.5546875" style="533" customWidth="1"/>
    <col min="12804" max="12804" width="26.33203125" style="533" customWidth="1"/>
    <col min="12805" max="12805" width="9.88671875" style="533" customWidth="1"/>
    <col min="12806" max="12806" width="12.6640625" style="533" customWidth="1"/>
    <col min="12807" max="12807" width="9.109375" style="533"/>
    <col min="12808" max="12808" width="17.44140625" style="533" customWidth="1"/>
    <col min="12809" max="12810" width="16" style="533" customWidth="1"/>
    <col min="12811" max="13056" width="9.109375" style="533"/>
    <col min="13057" max="13057" width="3.33203125" style="533" customWidth="1"/>
    <col min="13058" max="13058" width="5.44140625" style="533" customWidth="1"/>
    <col min="13059" max="13059" width="4.5546875" style="533" customWidth="1"/>
    <col min="13060" max="13060" width="26.33203125" style="533" customWidth="1"/>
    <col min="13061" max="13061" width="9.88671875" style="533" customWidth="1"/>
    <col min="13062" max="13062" width="12.6640625" style="533" customWidth="1"/>
    <col min="13063" max="13063" width="9.109375" style="533"/>
    <col min="13064" max="13064" width="17.44140625" style="533" customWidth="1"/>
    <col min="13065" max="13066" width="16" style="533" customWidth="1"/>
    <col min="13067" max="13312" width="9.109375" style="533"/>
    <col min="13313" max="13313" width="3.33203125" style="533" customWidth="1"/>
    <col min="13314" max="13314" width="5.44140625" style="533" customWidth="1"/>
    <col min="13315" max="13315" width="4.5546875" style="533" customWidth="1"/>
    <col min="13316" max="13316" width="26.33203125" style="533" customWidth="1"/>
    <col min="13317" max="13317" width="9.88671875" style="533" customWidth="1"/>
    <col min="13318" max="13318" width="12.6640625" style="533" customWidth="1"/>
    <col min="13319" max="13319" width="9.109375" style="533"/>
    <col min="13320" max="13320" width="17.44140625" style="533" customWidth="1"/>
    <col min="13321" max="13322" width="16" style="533" customWidth="1"/>
    <col min="13323" max="13568" width="9.109375" style="533"/>
    <col min="13569" max="13569" width="3.33203125" style="533" customWidth="1"/>
    <col min="13570" max="13570" width="5.44140625" style="533" customWidth="1"/>
    <col min="13571" max="13571" width="4.5546875" style="533" customWidth="1"/>
    <col min="13572" max="13572" width="26.33203125" style="533" customWidth="1"/>
    <col min="13573" max="13573" width="9.88671875" style="533" customWidth="1"/>
    <col min="13574" max="13574" width="12.6640625" style="533" customWidth="1"/>
    <col min="13575" max="13575" width="9.109375" style="533"/>
    <col min="13576" max="13576" width="17.44140625" style="533" customWidth="1"/>
    <col min="13577" max="13578" width="16" style="533" customWidth="1"/>
    <col min="13579" max="13824" width="9.109375" style="533"/>
    <col min="13825" max="13825" width="3.33203125" style="533" customWidth="1"/>
    <col min="13826" max="13826" width="5.44140625" style="533" customWidth="1"/>
    <col min="13827" max="13827" width="4.5546875" style="533" customWidth="1"/>
    <col min="13828" max="13828" width="26.33203125" style="533" customWidth="1"/>
    <col min="13829" max="13829" width="9.88671875" style="533" customWidth="1"/>
    <col min="13830" max="13830" width="12.6640625" style="533" customWidth="1"/>
    <col min="13831" max="13831" width="9.109375" style="533"/>
    <col min="13832" max="13832" width="17.44140625" style="533" customWidth="1"/>
    <col min="13833" max="13834" width="16" style="533" customWidth="1"/>
    <col min="13835" max="14080" width="9.109375" style="533"/>
    <col min="14081" max="14081" width="3.33203125" style="533" customWidth="1"/>
    <col min="14082" max="14082" width="5.44140625" style="533" customWidth="1"/>
    <col min="14083" max="14083" width="4.5546875" style="533" customWidth="1"/>
    <col min="14084" max="14084" width="26.33203125" style="533" customWidth="1"/>
    <col min="14085" max="14085" width="9.88671875" style="533" customWidth="1"/>
    <col min="14086" max="14086" width="12.6640625" style="533" customWidth="1"/>
    <col min="14087" max="14087" width="9.109375" style="533"/>
    <col min="14088" max="14088" width="17.44140625" style="533" customWidth="1"/>
    <col min="14089" max="14090" width="16" style="533" customWidth="1"/>
    <col min="14091" max="14336" width="9.109375" style="533"/>
    <col min="14337" max="14337" width="3.33203125" style="533" customWidth="1"/>
    <col min="14338" max="14338" width="5.44140625" style="533" customWidth="1"/>
    <col min="14339" max="14339" width="4.5546875" style="533" customWidth="1"/>
    <col min="14340" max="14340" width="26.33203125" style="533" customWidth="1"/>
    <col min="14341" max="14341" width="9.88671875" style="533" customWidth="1"/>
    <col min="14342" max="14342" width="12.6640625" style="533" customWidth="1"/>
    <col min="14343" max="14343" width="9.109375" style="533"/>
    <col min="14344" max="14344" width="17.44140625" style="533" customWidth="1"/>
    <col min="14345" max="14346" width="16" style="533" customWidth="1"/>
    <col min="14347" max="14592" width="9.109375" style="533"/>
    <col min="14593" max="14593" width="3.33203125" style="533" customWidth="1"/>
    <col min="14594" max="14594" width="5.44140625" style="533" customWidth="1"/>
    <col min="14595" max="14595" width="4.5546875" style="533" customWidth="1"/>
    <col min="14596" max="14596" width="26.33203125" style="533" customWidth="1"/>
    <col min="14597" max="14597" width="9.88671875" style="533" customWidth="1"/>
    <col min="14598" max="14598" width="12.6640625" style="533" customWidth="1"/>
    <col min="14599" max="14599" width="9.109375" style="533"/>
    <col min="14600" max="14600" width="17.44140625" style="533" customWidth="1"/>
    <col min="14601" max="14602" width="16" style="533" customWidth="1"/>
    <col min="14603" max="14848" width="9.109375" style="533"/>
    <col min="14849" max="14849" width="3.33203125" style="533" customWidth="1"/>
    <col min="14850" max="14850" width="5.44140625" style="533" customWidth="1"/>
    <col min="14851" max="14851" width="4.5546875" style="533" customWidth="1"/>
    <col min="14852" max="14852" width="26.33203125" style="533" customWidth="1"/>
    <col min="14853" max="14853" width="9.88671875" style="533" customWidth="1"/>
    <col min="14854" max="14854" width="12.6640625" style="533" customWidth="1"/>
    <col min="14855" max="14855" width="9.109375" style="533"/>
    <col min="14856" max="14856" width="17.44140625" style="533" customWidth="1"/>
    <col min="14857" max="14858" width="16" style="533" customWidth="1"/>
    <col min="14859" max="15104" width="9.109375" style="533"/>
    <col min="15105" max="15105" width="3.33203125" style="533" customWidth="1"/>
    <col min="15106" max="15106" width="5.44140625" style="533" customWidth="1"/>
    <col min="15107" max="15107" width="4.5546875" style="533" customWidth="1"/>
    <col min="15108" max="15108" width="26.33203125" style="533" customWidth="1"/>
    <col min="15109" max="15109" width="9.88671875" style="533" customWidth="1"/>
    <col min="15110" max="15110" width="12.6640625" style="533" customWidth="1"/>
    <col min="15111" max="15111" width="9.109375" style="533"/>
    <col min="15112" max="15112" width="17.44140625" style="533" customWidth="1"/>
    <col min="15113" max="15114" width="16" style="533" customWidth="1"/>
    <col min="15115" max="15360" width="9.109375" style="533"/>
    <col min="15361" max="15361" width="3.33203125" style="533" customWidth="1"/>
    <col min="15362" max="15362" width="5.44140625" style="533" customWidth="1"/>
    <col min="15363" max="15363" width="4.5546875" style="533" customWidth="1"/>
    <col min="15364" max="15364" width="26.33203125" style="533" customWidth="1"/>
    <col min="15365" max="15365" width="9.88671875" style="533" customWidth="1"/>
    <col min="15366" max="15366" width="12.6640625" style="533" customWidth="1"/>
    <col min="15367" max="15367" width="9.109375" style="533"/>
    <col min="15368" max="15368" width="17.44140625" style="533" customWidth="1"/>
    <col min="15369" max="15370" width="16" style="533" customWidth="1"/>
    <col min="15371" max="15616" width="9.109375" style="533"/>
    <col min="15617" max="15617" width="3.33203125" style="533" customWidth="1"/>
    <col min="15618" max="15618" width="5.44140625" style="533" customWidth="1"/>
    <col min="15619" max="15619" width="4.5546875" style="533" customWidth="1"/>
    <col min="15620" max="15620" width="26.33203125" style="533" customWidth="1"/>
    <col min="15621" max="15621" width="9.88671875" style="533" customWidth="1"/>
    <col min="15622" max="15622" width="12.6640625" style="533" customWidth="1"/>
    <col min="15623" max="15623" width="9.109375" style="533"/>
    <col min="15624" max="15624" width="17.44140625" style="533" customWidth="1"/>
    <col min="15625" max="15626" width="16" style="533" customWidth="1"/>
    <col min="15627" max="15872" width="9.109375" style="533"/>
    <col min="15873" max="15873" width="3.33203125" style="533" customWidth="1"/>
    <col min="15874" max="15874" width="5.44140625" style="533" customWidth="1"/>
    <col min="15875" max="15875" width="4.5546875" style="533" customWidth="1"/>
    <col min="15876" max="15876" width="26.33203125" style="533" customWidth="1"/>
    <col min="15877" max="15877" width="9.88671875" style="533" customWidth="1"/>
    <col min="15878" max="15878" width="12.6640625" style="533" customWidth="1"/>
    <col min="15879" max="15879" width="9.109375" style="533"/>
    <col min="15880" max="15880" width="17.44140625" style="533" customWidth="1"/>
    <col min="15881" max="15882" width="16" style="533" customWidth="1"/>
    <col min="15883" max="16128" width="9.109375" style="533"/>
    <col min="16129" max="16129" width="3.33203125" style="533" customWidth="1"/>
    <col min="16130" max="16130" width="5.44140625" style="533" customWidth="1"/>
    <col min="16131" max="16131" width="4.5546875" style="533" customWidth="1"/>
    <col min="16132" max="16132" width="26.33203125" style="533" customWidth="1"/>
    <col min="16133" max="16133" width="9.88671875" style="533" customWidth="1"/>
    <col min="16134" max="16134" width="12.6640625" style="533" customWidth="1"/>
    <col min="16135" max="16135" width="9.109375" style="533"/>
    <col min="16136" max="16136" width="17.44140625" style="533" customWidth="1"/>
    <col min="16137" max="16138" width="16" style="533" customWidth="1"/>
    <col min="16139" max="16384" width="9.109375" style="533"/>
  </cols>
  <sheetData>
    <row r="2" spans="2:10" ht="13.8">
      <c r="B2" s="528"/>
      <c r="C2" s="528"/>
      <c r="D2" s="529"/>
      <c r="E2" s="529"/>
      <c r="F2" s="529"/>
      <c r="G2" s="530"/>
      <c r="H2" s="529"/>
      <c r="I2" s="531" t="s">
        <v>310</v>
      </c>
      <c r="J2" s="532"/>
    </row>
    <row r="3" spans="2:10" ht="13.8">
      <c r="B3" s="528"/>
      <c r="C3" s="528"/>
      <c r="D3" s="529"/>
      <c r="E3" s="529"/>
      <c r="F3" s="529"/>
      <c r="G3" s="530"/>
      <c r="H3" s="529"/>
      <c r="I3" s="530"/>
      <c r="J3" s="534"/>
    </row>
    <row r="4" spans="2:10" ht="13.8">
      <c r="B4" s="449" t="s">
        <v>66</v>
      </c>
      <c r="C4" s="449"/>
      <c r="D4" s="449"/>
      <c r="E4" s="449"/>
      <c r="F4" s="449"/>
      <c r="G4" s="449"/>
      <c r="H4" s="449"/>
      <c r="I4" s="449"/>
      <c r="J4" s="449"/>
    </row>
    <row r="5" spans="2:10" ht="14.4" thickBot="1">
      <c r="B5" s="535"/>
      <c r="C5" s="529"/>
      <c r="D5" s="529"/>
      <c r="E5" s="529"/>
      <c r="F5" s="529"/>
      <c r="G5" s="536"/>
      <c r="H5" s="529"/>
      <c r="I5" s="537"/>
      <c r="J5" s="537"/>
    </row>
    <row r="6" spans="2:10" ht="13.8">
      <c r="B6" s="538" t="s">
        <v>21</v>
      </c>
      <c r="C6" s="539"/>
      <c r="D6" s="540"/>
      <c r="E6" s="540"/>
      <c r="F6" s="540" t="s">
        <v>5</v>
      </c>
      <c r="G6" s="541" t="str">
        <f>'Form 1.1'!D6</f>
        <v>PT. Molis Maju Bersama Indonesia</v>
      </c>
      <c r="H6" s="542"/>
      <c r="I6" s="543"/>
      <c r="J6" s="544"/>
    </row>
    <row r="7" spans="2:10" ht="13.8">
      <c r="B7" s="545" t="s">
        <v>0</v>
      </c>
      <c r="C7" s="546"/>
      <c r="D7" s="547"/>
      <c r="E7" s="547"/>
      <c r="F7" s="547" t="s">
        <v>5</v>
      </c>
      <c r="G7" s="548" t="str">
        <f>Soal!F6</f>
        <v>: Jl. Gatot Subroto No 8 Jakarta</v>
      </c>
      <c r="H7" s="529"/>
      <c r="I7" s="536"/>
      <c r="J7" s="549"/>
    </row>
    <row r="8" spans="2:10" ht="13.8">
      <c r="B8" s="550" t="s">
        <v>22</v>
      </c>
      <c r="C8" s="551"/>
      <c r="D8" s="547"/>
      <c r="E8" s="547"/>
      <c r="F8" s="547" t="s">
        <v>5</v>
      </c>
      <c r="G8" s="548" t="str">
        <f>Soal!F8</f>
        <v>: MOLI</v>
      </c>
      <c r="H8" s="529"/>
      <c r="I8" s="536"/>
      <c r="J8" s="549"/>
    </row>
    <row r="9" spans="2:10" ht="13.8">
      <c r="B9" s="550" t="s">
        <v>23</v>
      </c>
      <c r="C9" s="551"/>
      <c r="D9" s="547"/>
      <c r="E9" s="547"/>
      <c r="F9" s="547" t="s">
        <v>5</v>
      </c>
      <c r="G9" s="548" t="str">
        <f>Soal!F7</f>
        <v>: Sepeda Motor Listrik</v>
      </c>
      <c r="H9" s="529"/>
      <c r="I9" s="536"/>
      <c r="J9" s="549"/>
    </row>
    <row r="10" spans="2:10" ht="13.8">
      <c r="B10" s="550" t="s">
        <v>24</v>
      </c>
      <c r="C10" s="551"/>
      <c r="D10" s="547"/>
      <c r="E10" s="547"/>
      <c r="F10" s="547" t="s">
        <v>5</v>
      </c>
      <c r="G10" s="548" t="s">
        <v>10</v>
      </c>
      <c r="H10" s="529"/>
      <c r="I10" s="536"/>
      <c r="J10" s="549"/>
    </row>
    <row r="11" spans="2:10" ht="13.8">
      <c r="B11" s="550" t="s">
        <v>25</v>
      </c>
      <c r="C11" s="551"/>
      <c r="D11" s="547"/>
      <c r="E11" s="547"/>
      <c r="F11" s="547" t="s">
        <v>5</v>
      </c>
      <c r="G11" s="548" t="str">
        <f>Soal!F9</f>
        <v>: G1</v>
      </c>
      <c r="H11" s="529"/>
      <c r="I11" s="536"/>
      <c r="J11" s="549"/>
    </row>
    <row r="12" spans="2:10" ht="14.4" thickBot="1">
      <c r="B12" s="552"/>
      <c r="C12" s="553"/>
      <c r="D12" s="553"/>
      <c r="E12" s="554"/>
      <c r="F12" s="554"/>
      <c r="G12" s="555"/>
      <c r="H12" s="556"/>
      <c r="I12" s="555"/>
      <c r="J12" s="557"/>
    </row>
    <row r="13" spans="2:10" ht="27" customHeight="1">
      <c r="B13" s="558" t="s">
        <v>67</v>
      </c>
      <c r="C13" s="559" t="s">
        <v>68</v>
      </c>
      <c r="D13" s="560"/>
      <c r="E13" s="561" t="s">
        <v>69</v>
      </c>
      <c r="F13" s="562"/>
      <c r="G13" s="563" t="s">
        <v>27</v>
      </c>
      <c r="H13" s="559" t="s">
        <v>311</v>
      </c>
      <c r="I13" s="564"/>
      <c r="J13" s="565"/>
    </row>
    <row r="14" spans="2:10" ht="13.8">
      <c r="B14" s="566"/>
      <c r="C14" s="567"/>
      <c r="D14" s="568"/>
      <c r="E14" s="569" t="s">
        <v>312</v>
      </c>
      <c r="F14" s="569" t="s">
        <v>163</v>
      </c>
      <c r="G14" s="570"/>
      <c r="H14" s="571" t="s">
        <v>313</v>
      </c>
      <c r="I14" s="572" t="s">
        <v>314</v>
      </c>
      <c r="J14" s="573"/>
    </row>
    <row r="15" spans="2:10" ht="14.4" thickBot="1">
      <c r="B15" s="566"/>
      <c r="C15" s="567"/>
      <c r="D15" s="568"/>
      <c r="E15" s="574"/>
      <c r="F15" s="574"/>
      <c r="G15" s="570"/>
      <c r="H15" s="575"/>
      <c r="I15" s="576" t="s">
        <v>48</v>
      </c>
      <c r="J15" s="577" t="s">
        <v>49</v>
      </c>
    </row>
    <row r="16" spans="2:10" ht="18.75" customHeight="1">
      <c r="B16" s="578" t="s">
        <v>11</v>
      </c>
      <c r="C16" s="579" t="s">
        <v>70</v>
      </c>
      <c r="D16" s="579"/>
      <c r="E16" s="580">
        <f>E17+E45+E51</f>
        <v>0.5</v>
      </c>
      <c r="F16" s="580">
        <v>0.6</v>
      </c>
      <c r="G16" s="628">
        <f>G17+G45+G51</f>
        <v>0.17687061005275928</v>
      </c>
      <c r="H16" s="581">
        <f>I16+J16</f>
        <v>11281933.426800001</v>
      </c>
      <c r="I16" s="582">
        <f>I17+I45+I51</f>
        <v>2577500</v>
      </c>
      <c r="J16" s="583">
        <f>J17+J45+J51</f>
        <v>8704433.4268000014</v>
      </c>
    </row>
    <row r="17" spans="2:10" ht="16.5" customHeight="1">
      <c r="B17" s="584" t="s">
        <v>71</v>
      </c>
      <c r="C17" s="585" t="s">
        <v>72</v>
      </c>
      <c r="D17" s="586"/>
      <c r="E17" s="587">
        <v>0.05</v>
      </c>
      <c r="F17" s="587">
        <v>0.05</v>
      </c>
      <c r="G17" s="588">
        <f>(I17/H17)*E17</f>
        <v>0</v>
      </c>
      <c r="H17" s="589">
        <f>SUM(H33:H44)</f>
        <v>1499364.5064000001</v>
      </c>
      <c r="I17" s="591">
        <f>SUM(I18:I44)</f>
        <v>0</v>
      </c>
      <c r="J17" s="591">
        <f>SUM(J18:J44)</f>
        <v>3666659.2296000011</v>
      </c>
    </row>
    <row r="18" spans="2:10" ht="16.5" customHeight="1">
      <c r="B18" s="616"/>
      <c r="C18" s="617"/>
      <c r="D18" s="618" t="str">
        <f>'Form 1.1'!C20</f>
        <v>Main frame</v>
      </c>
      <c r="E18" s="587"/>
      <c r="F18" s="587"/>
      <c r="G18" s="588"/>
      <c r="H18" s="589"/>
      <c r="I18" s="596">
        <f t="shared" ref="I18:I33" si="0">G18*H18</f>
        <v>0</v>
      </c>
      <c r="J18" s="597">
        <f t="shared" ref="J18:J33" si="1">(100%-G18)*H18</f>
        <v>0</v>
      </c>
    </row>
    <row r="19" spans="2:10" ht="16.5" customHeight="1">
      <c r="B19" s="616"/>
      <c r="C19" s="617">
        <f>'Form 1.1'!A21</f>
        <v>1</v>
      </c>
      <c r="D19" s="619" t="str">
        <f>'Form 1.1'!C21</f>
        <v>THE FRONT PIPE PART</v>
      </c>
      <c r="E19" s="587"/>
      <c r="F19" s="587"/>
      <c r="G19" s="588">
        <f>'Form 1.1'!H21</f>
        <v>0</v>
      </c>
      <c r="H19" s="589">
        <f>'Form 1.1'!M21</f>
        <v>605227.13119999995</v>
      </c>
      <c r="I19" s="596">
        <f t="shared" si="0"/>
        <v>0</v>
      </c>
      <c r="J19" s="597">
        <f t="shared" si="1"/>
        <v>605227.13119999995</v>
      </c>
    </row>
    <row r="20" spans="2:10" ht="16.5" customHeight="1">
      <c r="B20" s="616"/>
      <c r="C20" s="617">
        <f>'Form 1.1'!A22</f>
        <v>2</v>
      </c>
      <c r="D20" s="619" t="str">
        <f>'Form 1.1'!C22</f>
        <v xml:space="preserve">THE REAR SWING PART   </v>
      </c>
      <c r="E20" s="587"/>
      <c r="F20" s="587"/>
      <c r="G20" s="588">
        <f>'Form 1.1'!H22</f>
        <v>0</v>
      </c>
      <c r="H20" s="589">
        <f>'Form 1.1'!M22</f>
        <v>259797.1232</v>
      </c>
      <c r="I20" s="596">
        <f t="shared" si="0"/>
        <v>0</v>
      </c>
      <c r="J20" s="597">
        <f t="shared" si="1"/>
        <v>259797.1232</v>
      </c>
    </row>
    <row r="21" spans="2:10" ht="16.5" customHeight="1">
      <c r="B21" s="616"/>
      <c r="C21" s="617"/>
      <c r="D21" s="618" t="str">
        <f>'Form 1.1'!C23</f>
        <v>Bracket</v>
      </c>
      <c r="E21" s="587"/>
      <c r="F21" s="587"/>
      <c r="G21" s="588"/>
      <c r="H21" s="589"/>
      <c r="I21" s="596">
        <f t="shared" si="0"/>
        <v>0</v>
      </c>
      <c r="J21" s="597">
        <f t="shared" si="1"/>
        <v>0</v>
      </c>
    </row>
    <row r="22" spans="2:10" ht="16.5" customHeight="1">
      <c r="B22" s="616"/>
      <c r="C22" s="617">
        <f>'Form 1.1'!A24</f>
        <v>3</v>
      </c>
      <c r="D22" s="619" t="str">
        <f>'Form 1.1'!C24</f>
        <v>FRONT LICENSE PLATE BRACKET</v>
      </c>
      <c r="E22" s="587"/>
      <c r="F22" s="587"/>
      <c r="G22" s="588">
        <f>'Form 1.1'!H24</f>
        <v>0</v>
      </c>
      <c r="H22" s="589">
        <f>'Form 1.1'!M24</f>
        <v>168016.20319999999</v>
      </c>
      <c r="I22" s="596">
        <f t="shared" si="0"/>
        <v>0</v>
      </c>
      <c r="J22" s="597">
        <f t="shared" si="1"/>
        <v>168016.20319999999</v>
      </c>
    </row>
    <row r="23" spans="2:10" ht="16.5" customHeight="1">
      <c r="B23" s="616"/>
      <c r="C23" s="617">
        <f>'Form 1.1'!A25</f>
        <v>4</v>
      </c>
      <c r="D23" s="619" t="str">
        <f>'Form 1.1'!C25</f>
        <v>MOUNTING  BRACKET</v>
      </c>
      <c r="E23" s="587"/>
      <c r="F23" s="587"/>
      <c r="G23" s="588">
        <f>'Form 1.1'!H25</f>
        <v>0</v>
      </c>
      <c r="H23" s="589">
        <f>'Form 1.1'!M25</f>
        <v>168183.07759999999</v>
      </c>
      <c r="I23" s="596">
        <f t="shared" si="0"/>
        <v>0</v>
      </c>
      <c r="J23" s="597">
        <f t="shared" si="1"/>
        <v>168183.07759999999</v>
      </c>
    </row>
    <row r="24" spans="2:10" ht="16.5" customHeight="1">
      <c r="B24" s="616"/>
      <c r="C24" s="617"/>
      <c r="D24" s="618" t="str">
        <f>'Form 1.1'!C26</f>
        <v>Side/main stand</v>
      </c>
      <c r="E24" s="587"/>
      <c r="F24" s="587"/>
      <c r="G24" s="588"/>
      <c r="H24" s="589"/>
      <c r="I24" s="596">
        <f t="shared" si="0"/>
        <v>0</v>
      </c>
      <c r="J24" s="597">
        <f t="shared" si="1"/>
        <v>0</v>
      </c>
    </row>
    <row r="25" spans="2:10" ht="16.5" customHeight="1">
      <c r="B25" s="616"/>
      <c r="C25" s="617">
        <f>'Form 1.1'!A27</f>
        <v>5</v>
      </c>
      <c r="D25" s="619" t="str">
        <f>'Form 1.1'!C27</f>
        <v>SIDE STAND  PART</v>
      </c>
      <c r="E25" s="587"/>
      <c r="F25" s="587"/>
      <c r="G25" s="588">
        <f>'Form 1.1'!H27</f>
        <v>0</v>
      </c>
      <c r="H25" s="589">
        <f>'Form 1.1'!M27</f>
        <v>180364.9088</v>
      </c>
      <c r="I25" s="596">
        <f t="shared" si="0"/>
        <v>0</v>
      </c>
      <c r="J25" s="597">
        <f t="shared" si="1"/>
        <v>180364.9088</v>
      </c>
    </row>
    <row r="26" spans="2:10" ht="16.5" customHeight="1">
      <c r="B26" s="616"/>
      <c r="C26" s="617"/>
      <c r="D26" s="618" t="str">
        <f>'Form 1.1'!C28</f>
        <v>Rear/front fender</v>
      </c>
      <c r="E26" s="587"/>
      <c r="F26" s="587"/>
      <c r="G26" s="588"/>
      <c r="H26" s="589"/>
      <c r="I26" s="596">
        <f t="shared" si="0"/>
        <v>0</v>
      </c>
      <c r="J26" s="597">
        <f t="shared" si="1"/>
        <v>0</v>
      </c>
    </row>
    <row r="27" spans="2:10" ht="27.6">
      <c r="B27" s="616"/>
      <c r="C27" s="617">
        <f>'Form 1.1'!A29</f>
        <v>6</v>
      </c>
      <c r="D27" s="619" t="str">
        <f>'Form 1.1'!C29</f>
        <v>REAR FENDER ON THE  REAR SWING PART OF FRAME</v>
      </c>
      <c r="E27" s="587"/>
      <c r="F27" s="587"/>
      <c r="G27" s="588">
        <f>'Form 1.1'!H29</f>
        <v>0</v>
      </c>
      <c r="H27" s="589">
        <f>'Form 1.1'!M29</f>
        <v>173022.43520000001</v>
      </c>
      <c r="I27" s="596">
        <f t="shared" si="0"/>
        <v>0</v>
      </c>
      <c r="J27" s="597">
        <f t="shared" si="1"/>
        <v>173022.43520000001</v>
      </c>
    </row>
    <row r="28" spans="2:10" ht="16.5" customHeight="1">
      <c r="B28" s="616"/>
      <c r="C28" s="617">
        <f>'Form 1.1'!A30</f>
        <v>7</v>
      </c>
      <c r="D28" s="619" t="str">
        <f>'Form 1.1'!C30</f>
        <v>FRONT REAR FENDER</v>
      </c>
      <c r="E28" s="587"/>
      <c r="F28" s="587"/>
      <c r="G28" s="588">
        <f>'Form 1.1'!H30</f>
        <v>0</v>
      </c>
      <c r="H28" s="589">
        <f>'Form 1.1'!M30</f>
        <v>167014.95679999999</v>
      </c>
      <c r="I28" s="596">
        <f t="shared" si="0"/>
        <v>0</v>
      </c>
      <c r="J28" s="597">
        <f t="shared" si="1"/>
        <v>167014.95679999999</v>
      </c>
    </row>
    <row r="29" spans="2:10" ht="16.5" customHeight="1">
      <c r="B29" s="616"/>
      <c r="C29" s="617"/>
      <c r="D29" s="618" t="str">
        <f>'Form 1.1'!C31</f>
        <v>Seat Assy</v>
      </c>
      <c r="E29" s="587"/>
      <c r="F29" s="587"/>
      <c r="G29" s="588"/>
      <c r="H29" s="589"/>
      <c r="I29" s="596">
        <f t="shared" si="0"/>
        <v>0</v>
      </c>
      <c r="J29" s="597">
        <f t="shared" si="1"/>
        <v>0</v>
      </c>
    </row>
    <row r="30" spans="2:10" ht="16.5" customHeight="1">
      <c r="B30" s="616"/>
      <c r="C30" s="617">
        <f>'Form 1.1'!A32</f>
        <v>8</v>
      </c>
      <c r="D30" s="619" t="str">
        <f>'Form 1.1'!C32</f>
        <v>SEAT ASSY</v>
      </c>
      <c r="E30" s="587"/>
      <c r="F30" s="587"/>
      <c r="G30" s="588">
        <f>'Form 1.1'!H32</f>
        <v>0</v>
      </c>
      <c r="H30" s="589">
        <f>'Form 1.1'!M32</f>
        <v>272646.45199999999</v>
      </c>
      <c r="I30" s="596">
        <f t="shared" si="0"/>
        <v>0</v>
      </c>
      <c r="J30" s="597">
        <f t="shared" si="1"/>
        <v>272646.45199999999</v>
      </c>
    </row>
    <row r="31" spans="2:10" ht="16.5" customHeight="1">
      <c r="B31" s="616"/>
      <c r="C31" s="617"/>
      <c r="D31" s="618" t="str">
        <f>'Form 1.1'!C33</f>
        <v>Spion</v>
      </c>
      <c r="E31" s="587"/>
      <c r="F31" s="587"/>
      <c r="G31" s="588"/>
      <c r="H31" s="589"/>
      <c r="I31" s="596">
        <f t="shared" si="0"/>
        <v>0</v>
      </c>
      <c r="J31" s="597">
        <f t="shared" si="1"/>
        <v>0</v>
      </c>
    </row>
    <row r="32" spans="2:10" ht="16.5" customHeight="1">
      <c r="B32" s="616"/>
      <c r="C32" s="617">
        <f>'Form 1.1'!A34</f>
        <v>9</v>
      </c>
      <c r="D32" s="619" t="str">
        <f>'Form 1.1'!C34</f>
        <v>SPION</v>
      </c>
      <c r="E32" s="587"/>
      <c r="F32" s="587"/>
      <c r="G32" s="588">
        <f>'Form 1.1'!H34</f>
        <v>0</v>
      </c>
      <c r="H32" s="589">
        <f>'Form 1.1'!M34</f>
        <v>173022.43520000001</v>
      </c>
      <c r="I32" s="596">
        <f t="shared" si="0"/>
        <v>0</v>
      </c>
      <c r="J32" s="597">
        <f t="shared" si="1"/>
        <v>173022.43520000001</v>
      </c>
    </row>
    <row r="33" spans="2:10" ht="13.8">
      <c r="B33" s="592"/>
      <c r="C33" s="617"/>
      <c r="D33" s="618" t="str">
        <f>'Form 1.1'!C35</f>
        <v>Stepbar</v>
      </c>
      <c r="E33" s="594"/>
      <c r="F33" s="594"/>
      <c r="G33" s="588"/>
      <c r="H33" s="589"/>
      <c r="I33" s="596">
        <f t="shared" si="0"/>
        <v>0</v>
      </c>
      <c r="J33" s="597">
        <f t="shared" si="1"/>
        <v>0</v>
      </c>
    </row>
    <row r="34" spans="2:10" ht="13.8">
      <c r="B34" s="592"/>
      <c r="C34" s="617">
        <f>'Form 1.1'!A36</f>
        <v>10</v>
      </c>
      <c r="D34" s="619" t="str">
        <f>'Form 1.1'!C36</f>
        <v>FOOTPLATE</v>
      </c>
      <c r="E34" s="594"/>
      <c r="F34" s="594"/>
      <c r="G34" s="588">
        <f>'Form 1.1'!H36</f>
        <v>0</v>
      </c>
      <c r="H34" s="589">
        <f>'Form 1.1'!M36</f>
        <v>173022.43520000001</v>
      </c>
      <c r="I34" s="596">
        <f t="shared" ref="I34:I44" si="2">G34*H34</f>
        <v>0</v>
      </c>
      <c r="J34" s="597">
        <f t="shared" ref="J34:J44" si="3">(100%-G34)*H34</f>
        <v>173022.43520000001</v>
      </c>
    </row>
    <row r="35" spans="2:10" ht="13.8">
      <c r="B35" s="592"/>
      <c r="C35" s="617">
        <f>'Form 1.1'!A37</f>
        <v>11</v>
      </c>
      <c r="D35" s="619" t="str">
        <f>'Form 1.1'!C37</f>
        <v>COVER ON THE FOOTPLATE</v>
      </c>
      <c r="E35" s="594"/>
      <c r="F35" s="594"/>
      <c r="G35" s="588">
        <f>'Form 1.1'!H37</f>
        <v>0</v>
      </c>
      <c r="H35" s="589">
        <f>'Form 1.1'!M37</f>
        <v>173022.43520000001</v>
      </c>
      <c r="I35" s="596">
        <f t="shared" si="2"/>
        <v>0</v>
      </c>
      <c r="J35" s="597">
        <f t="shared" si="3"/>
        <v>173022.43520000001</v>
      </c>
    </row>
    <row r="36" spans="2:10" ht="13.8">
      <c r="B36" s="592"/>
      <c r="C36" s="617"/>
      <c r="D36" s="618" t="str">
        <f>'Form 1.1'!C38</f>
        <v>Cover Plastic Set</v>
      </c>
      <c r="E36" s="594"/>
      <c r="F36" s="594"/>
      <c r="G36" s="588"/>
      <c r="H36" s="589"/>
      <c r="I36" s="596">
        <f t="shared" si="2"/>
        <v>0</v>
      </c>
      <c r="J36" s="597">
        <f t="shared" si="3"/>
        <v>0</v>
      </c>
    </row>
    <row r="37" spans="2:10" ht="13.8">
      <c r="B37" s="592"/>
      <c r="C37" s="617">
        <f>'Form 1.1'!A39</f>
        <v>12</v>
      </c>
      <c r="D37" s="619" t="str">
        <f>'Form 1.1'!C39</f>
        <v>THE  FRONT COVER</v>
      </c>
      <c r="E37" s="594"/>
      <c r="F37" s="594"/>
      <c r="G37" s="588">
        <f>'Form 1.1'!H39</f>
        <v>0</v>
      </c>
      <c r="H37" s="589">
        <f>'Form 1.1'!M39</f>
        <v>182033.65280000001</v>
      </c>
      <c r="I37" s="596">
        <f t="shared" si="2"/>
        <v>0</v>
      </c>
      <c r="J37" s="597">
        <f t="shared" si="3"/>
        <v>182033.65280000001</v>
      </c>
    </row>
    <row r="38" spans="2:10" ht="13.8">
      <c r="B38" s="592"/>
      <c r="C38" s="617">
        <f>'Form 1.1'!A40</f>
        <v>13</v>
      </c>
      <c r="D38" s="619" t="str">
        <f>'Form 1.1'!C40</f>
        <v xml:space="preserve">FRONT SHIELD </v>
      </c>
      <c r="E38" s="594"/>
      <c r="F38" s="594"/>
      <c r="G38" s="588">
        <f>'Form 1.1'!H40</f>
        <v>0</v>
      </c>
      <c r="H38" s="589">
        <f>'Form 1.1'!M40</f>
        <v>162877.1</v>
      </c>
      <c r="I38" s="596">
        <f>G38*H38</f>
        <v>0</v>
      </c>
      <c r="J38" s="597">
        <f>(100%-G38)*H38</f>
        <v>162877.1</v>
      </c>
    </row>
    <row r="39" spans="2:10" ht="13.8">
      <c r="B39" s="592"/>
      <c r="C39" s="617">
        <f>'Form 1.1'!A41</f>
        <v>14</v>
      </c>
      <c r="D39" s="619" t="str">
        <f>'Form 1.1'!C41</f>
        <v>THE FIXED PLATE FOR SCREW</v>
      </c>
      <c r="E39" s="594"/>
      <c r="F39" s="594"/>
      <c r="G39" s="588">
        <f>'Form 1.1'!H41</f>
        <v>0</v>
      </c>
      <c r="H39" s="589">
        <f>'Form 1.1'!M41</f>
        <v>163343.72</v>
      </c>
      <c r="I39" s="596">
        <f>G39*H39</f>
        <v>0</v>
      </c>
      <c r="J39" s="597">
        <f>(100%-G39)*H39</f>
        <v>163343.72</v>
      </c>
    </row>
    <row r="40" spans="2:10" ht="13.8">
      <c r="B40" s="592"/>
      <c r="C40" s="617">
        <f>'Form 1.1'!A42</f>
        <v>15</v>
      </c>
      <c r="D40" s="619" t="str">
        <f>'Form 1.1'!C42</f>
        <v>BOLT M6X12</v>
      </c>
      <c r="E40" s="594"/>
      <c r="F40" s="594"/>
      <c r="G40" s="588">
        <f>'Form 1.1'!H42</f>
        <v>0</v>
      </c>
      <c r="H40" s="589">
        <f>'Form 1.1'!M42</f>
        <v>162877.1</v>
      </c>
      <c r="I40" s="596">
        <f>G40*H40</f>
        <v>0</v>
      </c>
      <c r="J40" s="597">
        <f>(100%-G40)*H40</f>
        <v>162877.1</v>
      </c>
    </row>
    <row r="41" spans="2:10" ht="13.8">
      <c r="B41" s="592"/>
      <c r="C41" s="617">
        <f>'Form 1.1'!A43</f>
        <v>16</v>
      </c>
      <c r="D41" s="619" t="str">
        <f>'Form 1.1'!C43</f>
        <v>BOLT M6X16</v>
      </c>
      <c r="E41" s="594"/>
      <c r="F41" s="594"/>
      <c r="G41" s="588">
        <f>'Form 1.1'!H43</f>
        <v>0</v>
      </c>
      <c r="H41" s="589">
        <f>'Form 1.1'!M43</f>
        <v>169017.44959999999</v>
      </c>
      <c r="I41" s="596">
        <f>G41*H41</f>
        <v>0</v>
      </c>
      <c r="J41" s="597">
        <f>(100%-G41)*H41</f>
        <v>169017.44959999999</v>
      </c>
    </row>
    <row r="42" spans="2:10" ht="13.8">
      <c r="B42" s="592"/>
      <c r="C42" s="617">
        <f>'Form 1.1'!A44</f>
        <v>17</v>
      </c>
      <c r="D42" s="619" t="str">
        <f>'Form 1.1'!C44</f>
        <v>WASHER</v>
      </c>
      <c r="E42" s="594"/>
      <c r="F42" s="594"/>
      <c r="G42" s="588">
        <f>'Form 1.1'!H44</f>
        <v>0</v>
      </c>
      <c r="H42" s="589">
        <f>'Form 1.1'!M44</f>
        <v>155166.8744</v>
      </c>
      <c r="I42" s="596">
        <f>G42*H42</f>
        <v>0</v>
      </c>
      <c r="J42" s="597">
        <f>(100%-G42)*H42</f>
        <v>155166.8744</v>
      </c>
    </row>
    <row r="43" spans="2:10" ht="13.8">
      <c r="B43" s="592"/>
      <c r="C43" s="617"/>
      <c r="D43" s="618" t="str">
        <f>'Form 1.1'!C45</f>
        <v>Reflex Reflector</v>
      </c>
      <c r="E43" s="594"/>
      <c r="F43" s="594"/>
      <c r="G43" s="588"/>
      <c r="H43" s="589">
        <f>'Form 1.1'!M45</f>
        <v>0</v>
      </c>
      <c r="I43" s="596">
        <f t="shared" si="2"/>
        <v>0</v>
      </c>
      <c r="J43" s="597">
        <f t="shared" si="3"/>
        <v>0</v>
      </c>
    </row>
    <row r="44" spans="2:10" ht="13.8">
      <c r="B44" s="592"/>
      <c r="C44" s="617">
        <f>'Form 1.1'!A46</f>
        <v>18</v>
      </c>
      <c r="D44" s="619" t="str">
        <f>'Form 1.1'!C46</f>
        <v xml:space="preserve">REFLECTOR   </v>
      </c>
      <c r="E44" s="594"/>
      <c r="F44" s="594"/>
      <c r="G44" s="588">
        <f>'Form 1.1'!H46</f>
        <v>0</v>
      </c>
      <c r="H44" s="589">
        <f>'Form 1.1'!M46</f>
        <v>158003.73920000001</v>
      </c>
      <c r="I44" s="596">
        <f t="shared" si="2"/>
        <v>0</v>
      </c>
      <c r="J44" s="597">
        <f t="shared" si="3"/>
        <v>158003.73920000001</v>
      </c>
    </row>
    <row r="45" spans="2:10" ht="15" customHeight="1">
      <c r="B45" s="584" t="s">
        <v>73</v>
      </c>
      <c r="C45" s="585" t="s">
        <v>74</v>
      </c>
      <c r="D45" s="586"/>
      <c r="E45" s="598">
        <v>0.4</v>
      </c>
      <c r="F45" s="598">
        <v>0.5</v>
      </c>
      <c r="G45" s="623">
        <f>(I45/H45)*E45</f>
        <v>0.17687061005275928</v>
      </c>
      <c r="H45" s="590">
        <f>SUM(H46:H50)</f>
        <v>5829119.9408</v>
      </c>
      <c r="I45" s="590">
        <f>SUM(I46:I50)</f>
        <v>2577500</v>
      </c>
      <c r="J45" s="591">
        <f>SUM(J46:J50)</f>
        <v>2972298.5128000001</v>
      </c>
    </row>
    <row r="46" spans="2:10" ht="13.8">
      <c r="B46" s="592"/>
      <c r="C46" s="593"/>
      <c r="D46" s="620" t="str">
        <f>'Form 1.1'!C48</f>
        <v>Baterai</v>
      </c>
      <c r="E46" s="594"/>
      <c r="F46" s="594"/>
      <c r="G46" s="622"/>
      <c r="H46" s="595">
        <f>'Form 1.1'!M48</f>
        <v>0</v>
      </c>
      <c r="I46" s="596">
        <f t="shared" ref="I46" si="4">G46*H46</f>
        <v>0</v>
      </c>
      <c r="J46" s="597">
        <f t="shared" ref="J46" si="5">(100%-G46)*H46</f>
        <v>0</v>
      </c>
    </row>
    <row r="47" spans="2:10" ht="13.8">
      <c r="B47" s="592"/>
      <c r="C47" s="593">
        <f>'Form 1.1'!A49</f>
        <v>19</v>
      </c>
      <c r="D47" s="621" t="str">
        <f>'Form 1.1'!C49</f>
        <v>60V20AH  CHARGER</v>
      </c>
      <c r="E47" s="594"/>
      <c r="F47" s="594"/>
      <c r="G47" s="622">
        <f>'Form 1.1'!H49/100</f>
        <v>0</v>
      </c>
      <c r="H47" s="595">
        <f>'Form 1.1'!M49</f>
        <v>394798.51279999997</v>
      </c>
      <c r="I47" s="596">
        <f t="shared" ref="I47:I49" si="6">G47*H47</f>
        <v>0</v>
      </c>
      <c r="J47" s="597">
        <f t="shared" ref="J47:J49" si="7">(100%-G47)*H47</f>
        <v>394798.51279999997</v>
      </c>
    </row>
    <row r="48" spans="2:10" ht="13.8">
      <c r="B48" s="592"/>
      <c r="C48" s="593">
        <f>'Form 1.1'!A50</f>
        <v>20</v>
      </c>
      <c r="D48" s="621" t="str">
        <f>'Form 1.1'!C50</f>
        <v>LITHIUM BATTERY ASSY.</v>
      </c>
      <c r="E48" s="594"/>
      <c r="F48" s="594"/>
      <c r="G48" s="622">
        <f>'Form 1.1'!H50/100</f>
        <v>0.5</v>
      </c>
      <c r="H48" s="595">
        <f>'Form 1.1'!M50</f>
        <v>5155000</v>
      </c>
      <c r="I48" s="596">
        <f t="shared" si="6"/>
        <v>2577500</v>
      </c>
      <c r="J48" s="597">
        <f t="shared" si="7"/>
        <v>2577500</v>
      </c>
    </row>
    <row r="49" spans="2:10" ht="13.8">
      <c r="B49" s="592"/>
      <c r="C49" s="593"/>
      <c r="D49" s="620" t="str">
        <f>'Form 1.1'!C51</f>
        <v>Kabel Kelistrikan</v>
      </c>
      <c r="E49" s="594"/>
      <c r="F49" s="594"/>
      <c r="G49" s="622"/>
      <c r="H49" s="595">
        <f>'Form 1.1'!M51</f>
        <v>0</v>
      </c>
      <c r="I49" s="596">
        <f t="shared" si="6"/>
        <v>0</v>
      </c>
      <c r="J49" s="597">
        <f t="shared" si="7"/>
        <v>0</v>
      </c>
    </row>
    <row r="50" spans="2:10" ht="13.8">
      <c r="B50" s="592"/>
      <c r="C50" s="593">
        <f>'Form 1.1'!A52</f>
        <v>21</v>
      </c>
      <c r="D50" s="621" t="str">
        <f>'Form 1.1'!C52</f>
        <v>WIRING HARNESS</v>
      </c>
      <c r="E50" s="594"/>
      <c r="F50" s="594"/>
      <c r="G50" s="622">
        <f>'Form 1.1'!H52/100</f>
        <v>0</v>
      </c>
      <c r="H50" s="595">
        <f>'Form 1.1'!M52</f>
        <v>279321.42800000001</v>
      </c>
      <c r="I50" s="596"/>
      <c r="J50" s="597"/>
    </row>
    <row r="51" spans="2:10" ht="15.75" customHeight="1">
      <c r="B51" s="584" t="s">
        <v>75</v>
      </c>
      <c r="C51" s="585" t="s">
        <v>76</v>
      </c>
      <c r="D51" s="586"/>
      <c r="E51" s="598">
        <v>0.05</v>
      </c>
      <c r="F51" s="598">
        <v>0.05</v>
      </c>
      <c r="G51" s="623">
        <f>(I51/H51)*E51</f>
        <v>0</v>
      </c>
      <c r="H51" s="589">
        <f>SUM(H52:H54)</f>
        <v>2065475.6843999999</v>
      </c>
      <c r="I51" s="590">
        <f>SUM(I52:I54)</f>
        <v>0</v>
      </c>
      <c r="J51" s="591">
        <f>SUM(J52:J54)</f>
        <v>2065475.6843999999</v>
      </c>
    </row>
    <row r="52" spans="2:10" ht="13.8">
      <c r="B52" s="592"/>
      <c r="C52" s="593"/>
      <c r="D52" s="620" t="str">
        <f>'Form 1.1'!C54</f>
        <v>Kontroler/ECU/PCU</v>
      </c>
      <c r="E52" s="594"/>
      <c r="F52" s="594"/>
      <c r="G52" s="599"/>
      <c r="H52" s="600"/>
      <c r="I52" s="596">
        <f t="shared" ref="I52:I54" si="8">G52*H52</f>
        <v>0</v>
      </c>
      <c r="J52" s="597">
        <f t="shared" ref="J52:J54" si="9">(100%-G52)*H52</f>
        <v>0</v>
      </c>
    </row>
    <row r="53" spans="2:10" ht="13.8">
      <c r="B53" s="592"/>
      <c r="C53" s="593">
        <f>'Form 1.1'!A55</f>
        <v>22</v>
      </c>
      <c r="D53" s="621" t="str">
        <f>'Form 1.1'!C55</f>
        <v>ENGINE RIM BLDC</v>
      </c>
      <c r="E53" s="601"/>
      <c r="F53" s="601"/>
      <c r="G53" s="599">
        <f>'Form 1.1'!H55</f>
        <v>0</v>
      </c>
      <c r="H53" s="600">
        <f>'Form 1.1'!M55</f>
        <v>1543185.13</v>
      </c>
      <c r="I53" s="596">
        <f t="shared" si="8"/>
        <v>0</v>
      </c>
      <c r="J53" s="597">
        <f t="shared" si="9"/>
        <v>1543185.13</v>
      </c>
    </row>
    <row r="54" spans="2:10" ht="13.8">
      <c r="B54" s="592"/>
      <c r="C54" s="593">
        <f>'Form 1.1'!A56</f>
        <v>23</v>
      </c>
      <c r="D54" s="621" t="str">
        <f>'Form 1.1'!C56</f>
        <v>CONTROLLER</v>
      </c>
      <c r="E54" s="601"/>
      <c r="F54" s="601"/>
      <c r="G54" s="599">
        <f>'Form 1.1'!H56</f>
        <v>0</v>
      </c>
      <c r="H54" s="600">
        <f>'Form 1.1'!M56</f>
        <v>522290.55440000002</v>
      </c>
      <c r="I54" s="596">
        <f t="shared" si="8"/>
        <v>0</v>
      </c>
      <c r="J54" s="597">
        <f t="shared" si="9"/>
        <v>522290.55440000002</v>
      </c>
    </row>
    <row r="55" spans="2:10" ht="19.5" customHeight="1">
      <c r="B55" s="603" t="s">
        <v>29</v>
      </c>
      <c r="C55" s="604" t="s">
        <v>77</v>
      </c>
      <c r="D55" s="604"/>
      <c r="E55" s="605">
        <f>E56+E60+E64+E68+E77</f>
        <v>0.1</v>
      </c>
      <c r="F55" s="605">
        <f>F56+F60+F64+F68+F77</f>
        <v>0.1</v>
      </c>
      <c r="G55" s="606">
        <f>G56+G60+G64+G68+G77</f>
        <v>0</v>
      </c>
      <c r="H55" s="607">
        <f>I55+J55</f>
        <v>3294024.3976000003</v>
      </c>
      <c r="I55" s="608">
        <f>I56+I60+I64+I68+I77</f>
        <v>0</v>
      </c>
      <c r="J55" s="609">
        <f>J56+J60+J64+J68+J77</f>
        <v>3294024.3976000003</v>
      </c>
    </row>
    <row r="56" spans="2:10" ht="16.5" customHeight="1">
      <c r="B56" s="584" t="s">
        <v>71</v>
      </c>
      <c r="C56" s="585" t="s">
        <v>78</v>
      </c>
      <c r="D56" s="586"/>
      <c r="E56" s="610">
        <v>0.02</v>
      </c>
      <c r="F56" s="610">
        <v>0.02</v>
      </c>
      <c r="G56" s="623">
        <f>(I56/H56)*E56</f>
        <v>0</v>
      </c>
      <c r="H56" s="589">
        <f>SUM(H57:H59)</f>
        <v>395940.31599999999</v>
      </c>
      <c r="I56" s="590">
        <f>SUM(I57:I59)</f>
        <v>0</v>
      </c>
      <c r="J56" s="591">
        <f>SUM(J57:J59)</f>
        <v>395940.31599999999</v>
      </c>
    </row>
    <row r="57" spans="2:10" ht="13.8">
      <c r="B57" s="592"/>
      <c r="C57" s="593"/>
      <c r="D57" s="620" t="str">
        <f>'Form 1.1'!C59</f>
        <v>Handle assy steering system</v>
      </c>
      <c r="E57" s="611"/>
      <c r="F57" s="611"/>
      <c r="G57" s="599"/>
      <c r="H57" s="600"/>
      <c r="I57" s="596"/>
      <c r="J57" s="597"/>
    </row>
    <row r="58" spans="2:10" ht="13.8">
      <c r="B58" s="592"/>
      <c r="C58" s="593"/>
      <c r="D58" s="621" t="str">
        <f>'Form 1.1'!C60</f>
        <v>HANDLE  GRIP , LH</v>
      </c>
      <c r="E58" s="611"/>
      <c r="F58" s="611"/>
      <c r="G58" s="599">
        <f>'Form 1.1'!H60</f>
        <v>0</v>
      </c>
      <c r="H58" s="600">
        <f>'Form 1.1'!M60</f>
        <v>173523.05840000001</v>
      </c>
      <c r="I58" s="596">
        <f t="shared" ref="I58:I59" si="10">G58*H58</f>
        <v>0</v>
      </c>
      <c r="J58" s="597">
        <f t="shared" ref="J58:J59" si="11">(100%-G58)*H58</f>
        <v>173523.05840000001</v>
      </c>
    </row>
    <row r="59" spans="2:10" ht="13.8">
      <c r="B59" s="592"/>
      <c r="C59" s="593"/>
      <c r="D59" s="621" t="str">
        <f>'Form 1.1'!C61</f>
        <v>SWITCH OF RIGHT</v>
      </c>
      <c r="E59" s="611"/>
      <c r="F59" s="611"/>
      <c r="G59" s="599">
        <f>'Form 1.1'!H61</f>
        <v>0</v>
      </c>
      <c r="H59" s="600">
        <f>'Form 1.1'!M61</f>
        <v>222417.25760000001</v>
      </c>
      <c r="I59" s="596">
        <f t="shared" si="10"/>
        <v>0</v>
      </c>
      <c r="J59" s="597">
        <f t="shared" si="11"/>
        <v>222417.25760000001</v>
      </c>
    </row>
    <row r="60" spans="2:10" ht="17.25" customHeight="1">
      <c r="B60" s="584" t="s">
        <v>73</v>
      </c>
      <c r="C60" s="612" t="s">
        <v>79</v>
      </c>
      <c r="D60" s="613"/>
      <c r="E60" s="610">
        <v>0.02</v>
      </c>
      <c r="F60" s="610">
        <v>0.02</v>
      </c>
      <c r="G60" s="623">
        <f>(I60/H60)*F60</f>
        <v>0</v>
      </c>
      <c r="H60" s="589">
        <f>SUM(H61:H63)</f>
        <v>571492.18479999993</v>
      </c>
      <c r="I60" s="590">
        <f>SUM(I61:I63)</f>
        <v>0</v>
      </c>
      <c r="J60" s="591">
        <f>SUM(J61:J63)</f>
        <v>571492.18479999993</v>
      </c>
    </row>
    <row r="61" spans="2:10" ht="13.8">
      <c r="B61" s="592"/>
      <c r="C61" s="593"/>
      <c r="D61" s="620" t="str">
        <f>'Form 1.1'!C68</f>
        <v>Disc brake assy</v>
      </c>
      <c r="E61" s="611"/>
      <c r="F61" s="611"/>
      <c r="G61" s="599"/>
      <c r="H61" s="600"/>
      <c r="I61" s="596">
        <f t="shared" ref="I61:I63" si="12">G61*H61</f>
        <v>0</v>
      </c>
      <c r="J61" s="597">
        <f t="shared" ref="J61:J63" si="13">(100%-G61)*H61</f>
        <v>0</v>
      </c>
    </row>
    <row r="62" spans="2:10" ht="13.8">
      <c r="B62" s="592"/>
      <c r="C62" s="593"/>
      <c r="D62" s="621" t="str">
        <f>'Form 1.1'!C69</f>
        <v>FRONT DISC BRAKE ASSY</v>
      </c>
      <c r="E62" s="611"/>
      <c r="F62" s="611"/>
      <c r="G62" s="599">
        <f>'Form 1.1'!H69</f>
        <v>0</v>
      </c>
      <c r="H62" s="600">
        <f>'Form 1.1'!M69</f>
        <v>335057.47759999998</v>
      </c>
      <c r="I62" s="596">
        <f t="shared" si="12"/>
        <v>0</v>
      </c>
      <c r="J62" s="597">
        <f t="shared" si="13"/>
        <v>335057.47759999998</v>
      </c>
    </row>
    <row r="63" spans="2:10" ht="13.8">
      <c r="B63" s="592"/>
      <c r="C63" s="593"/>
      <c r="D63" s="621" t="str">
        <f>'Form 1.1'!C70</f>
        <v>DISC BRAKE DISC   FR</v>
      </c>
      <c r="E63" s="611"/>
      <c r="F63" s="611"/>
      <c r="G63" s="599">
        <f>'Form 1.1'!H70</f>
        <v>0</v>
      </c>
      <c r="H63" s="600">
        <f>'Form 1.1'!M70</f>
        <v>236434.7072</v>
      </c>
      <c r="I63" s="596">
        <f t="shared" si="12"/>
        <v>0</v>
      </c>
      <c r="J63" s="597">
        <f t="shared" si="13"/>
        <v>236434.7072</v>
      </c>
    </row>
    <row r="64" spans="2:10" ht="16.5" customHeight="1">
      <c r="B64" s="584" t="s">
        <v>75</v>
      </c>
      <c r="C64" s="612" t="s">
        <v>80</v>
      </c>
      <c r="D64" s="613"/>
      <c r="E64" s="610">
        <v>0.02</v>
      </c>
      <c r="F64" s="610">
        <v>0.02</v>
      </c>
      <c r="G64" s="623">
        <f>(I64/H64)*E64</f>
        <v>0</v>
      </c>
      <c r="H64" s="589">
        <f>SUM(H65:H67)</f>
        <v>900000</v>
      </c>
      <c r="I64" s="589">
        <f>SUM(I65:I67)</f>
        <v>0</v>
      </c>
      <c r="J64" s="614">
        <f>SUM(J65:J67)</f>
        <v>900000</v>
      </c>
    </row>
    <row r="65" spans="2:10" ht="13.8">
      <c r="B65" s="592"/>
      <c r="C65" s="593"/>
      <c r="D65" s="620" t="str">
        <f>'Form 1.1'!C72</f>
        <v>Wheels &amp; Transmission</v>
      </c>
      <c r="E65" s="611"/>
      <c r="F65" s="611"/>
      <c r="G65" s="599"/>
      <c r="H65" s="600">
        <f>'Form 1.1'!M72</f>
        <v>0</v>
      </c>
      <c r="I65" s="596">
        <f t="shared" ref="I65:I67" si="14">G65*H65</f>
        <v>0</v>
      </c>
      <c r="J65" s="597">
        <f t="shared" ref="J65:J67" si="15">(100%-G65)*H65</f>
        <v>0</v>
      </c>
    </row>
    <row r="66" spans="2:10" ht="13.8">
      <c r="B66" s="592"/>
      <c r="C66" s="593"/>
      <c r="D66" s="621" t="str">
        <f>'Form 1.1'!C73</f>
        <v>FRONT RIM</v>
      </c>
      <c r="E66" s="611"/>
      <c r="F66" s="611"/>
      <c r="G66" s="599">
        <f>'Form 1.1'!H73</f>
        <v>0</v>
      </c>
      <c r="H66" s="600">
        <f>'Form 1.1'!M73</f>
        <v>300000</v>
      </c>
      <c r="I66" s="596">
        <f t="shared" si="14"/>
        <v>0</v>
      </c>
      <c r="J66" s="597">
        <f t="shared" si="15"/>
        <v>300000</v>
      </c>
    </row>
    <row r="67" spans="2:10" ht="13.8">
      <c r="B67" s="592"/>
      <c r="C67" s="593"/>
      <c r="D67" s="621" t="str">
        <f>'Form 1.1'!C74</f>
        <v>TIRE</v>
      </c>
      <c r="E67" s="611"/>
      <c r="F67" s="611"/>
      <c r="G67" s="599">
        <f>'Form 1.1'!H74</f>
        <v>0</v>
      </c>
      <c r="H67" s="600">
        <f>'Form 1.1'!M74</f>
        <v>600000</v>
      </c>
      <c r="I67" s="596">
        <f t="shared" si="14"/>
        <v>0</v>
      </c>
      <c r="J67" s="597">
        <f t="shared" si="15"/>
        <v>600000</v>
      </c>
    </row>
    <row r="68" spans="2:10" ht="17.25" customHeight="1">
      <c r="B68" s="584" t="s">
        <v>81</v>
      </c>
      <c r="C68" s="585" t="s">
        <v>82</v>
      </c>
      <c r="D68" s="586"/>
      <c r="E68" s="610">
        <v>0.02</v>
      </c>
      <c r="F68" s="610">
        <v>0.02</v>
      </c>
      <c r="G68" s="623">
        <f>(I68/H68)*E68</f>
        <v>0</v>
      </c>
      <c r="H68" s="589">
        <f>SUM(H69:H76)</f>
        <v>975916.77759999991</v>
      </c>
      <c r="I68" s="590">
        <f>SUM(I69:I76)</f>
        <v>0</v>
      </c>
      <c r="J68" s="591">
        <f>SUM(J69:J76)</f>
        <v>975916.77759999991</v>
      </c>
    </row>
    <row r="69" spans="2:10" ht="13.8">
      <c r="B69" s="592"/>
      <c r="C69" s="593"/>
      <c r="D69" s="627" t="str">
        <f>'Form 1.1'!C76</f>
        <v>Speedometer assy comb</v>
      </c>
      <c r="E69" s="611"/>
      <c r="F69" s="611"/>
      <c r="G69" s="599"/>
      <c r="H69" s="600"/>
      <c r="I69" s="596">
        <f t="shared" ref="I69:I79" si="16">G69*H69</f>
        <v>0</v>
      </c>
      <c r="J69" s="597">
        <f t="shared" ref="J69:J79" si="17">(100%-G69)*H69</f>
        <v>0</v>
      </c>
    </row>
    <row r="70" spans="2:10" ht="13.8">
      <c r="B70" s="592"/>
      <c r="C70" s="593"/>
      <c r="D70" s="624" t="str">
        <f>'Form 1.1'!C77</f>
        <v xml:space="preserve">LED  METER </v>
      </c>
      <c r="E70" s="611"/>
      <c r="F70" s="611"/>
      <c r="G70" s="599">
        <f>'Form 1.1'!H77</f>
        <v>0</v>
      </c>
      <c r="H70" s="600">
        <f>'Form 1.1'!M77</f>
        <v>230260.35440000001</v>
      </c>
      <c r="I70" s="596">
        <f t="shared" si="16"/>
        <v>0</v>
      </c>
      <c r="J70" s="597">
        <f t="shared" si="17"/>
        <v>230260.35440000001</v>
      </c>
    </row>
    <row r="71" spans="2:10" ht="13.8">
      <c r="B71" s="592"/>
      <c r="C71" s="593"/>
      <c r="D71" s="627" t="str">
        <f>'Form 1.1'!C78</f>
        <v>Head lamp</v>
      </c>
      <c r="E71" s="611"/>
      <c r="F71" s="611"/>
      <c r="G71" s="599"/>
      <c r="H71" s="600"/>
      <c r="I71" s="596">
        <f t="shared" si="16"/>
        <v>0</v>
      </c>
      <c r="J71" s="597">
        <f t="shared" si="17"/>
        <v>0</v>
      </c>
    </row>
    <row r="72" spans="2:10" ht="13.8">
      <c r="B72" s="592"/>
      <c r="C72" s="593"/>
      <c r="D72" s="624" t="str">
        <f>'Form 1.1'!C79</f>
        <v>HEAD  LAMP  SHADE</v>
      </c>
      <c r="E72" s="611"/>
      <c r="F72" s="611"/>
      <c r="G72" s="599">
        <f>'Form 1.1'!H79</f>
        <v>0</v>
      </c>
      <c r="H72" s="600">
        <f>'Form 1.1'!M79</f>
        <v>161174.35279999999</v>
      </c>
      <c r="I72" s="596">
        <f t="shared" si="16"/>
        <v>0</v>
      </c>
      <c r="J72" s="597">
        <f t="shared" si="17"/>
        <v>161174.35279999999</v>
      </c>
    </row>
    <row r="73" spans="2:10" ht="13.8">
      <c r="B73" s="592"/>
      <c r="C73" s="593"/>
      <c r="D73" s="627" t="str">
        <f>'Form 1.1'!C80</f>
        <v>Horn</v>
      </c>
      <c r="E73" s="611"/>
      <c r="F73" s="611"/>
      <c r="G73" s="599"/>
      <c r="H73" s="600"/>
      <c r="I73" s="596">
        <f t="shared" si="16"/>
        <v>0</v>
      </c>
      <c r="J73" s="597">
        <f t="shared" si="17"/>
        <v>0</v>
      </c>
    </row>
    <row r="74" spans="2:10" ht="13.8">
      <c r="B74" s="592"/>
      <c r="C74" s="593"/>
      <c r="D74" s="624" t="str">
        <f>'Form 1.1'!C81</f>
        <v>HORN</v>
      </c>
      <c r="E74" s="611"/>
      <c r="F74" s="611"/>
      <c r="G74" s="599">
        <f>'Form 1.1'!H81</f>
        <v>0</v>
      </c>
      <c r="H74" s="600">
        <f>'Form 1.1'!M81</f>
        <v>168016.20319999999</v>
      </c>
      <c r="I74" s="596">
        <f>G74*H74</f>
        <v>0</v>
      </c>
      <c r="J74" s="597">
        <f>(100%-G74)*H74</f>
        <v>168016.20319999999</v>
      </c>
    </row>
    <row r="75" spans="2:10" ht="13.8">
      <c r="B75" s="592"/>
      <c r="C75" s="593"/>
      <c r="D75" s="624" t="str">
        <f>'Form 1.1'!C82</f>
        <v>SWITCH OF RIGHT</v>
      </c>
      <c r="E75" s="611"/>
      <c r="F75" s="611"/>
      <c r="G75" s="599">
        <f>'Form 1.1'!H82</f>
        <v>0</v>
      </c>
      <c r="H75" s="600">
        <f>'Form 1.1'!M82</f>
        <v>222417.25760000001</v>
      </c>
      <c r="I75" s="596">
        <f>G75*H75</f>
        <v>0</v>
      </c>
      <c r="J75" s="597">
        <f>(100%-G75)*H75</f>
        <v>222417.25760000001</v>
      </c>
    </row>
    <row r="76" spans="2:10" ht="13.8">
      <c r="B76" s="592"/>
      <c r="C76" s="593"/>
      <c r="D76" s="624" t="str">
        <f>'Form 1.1'!C83</f>
        <v>LOCK SET</v>
      </c>
      <c r="E76" s="611"/>
      <c r="F76" s="611"/>
      <c r="G76" s="599">
        <f>'Form 1.1'!H83</f>
        <v>0</v>
      </c>
      <c r="H76" s="600">
        <f>'Form 1.1'!M83</f>
        <v>194048.6096</v>
      </c>
      <c r="I76" s="596">
        <f>G76*H76</f>
        <v>0</v>
      </c>
      <c r="J76" s="597">
        <f>(100%-G76)*H76</f>
        <v>194048.6096</v>
      </c>
    </row>
    <row r="77" spans="2:10" ht="17.25" customHeight="1">
      <c r="B77" s="584" t="s">
        <v>83</v>
      </c>
      <c r="C77" s="585" t="s">
        <v>12</v>
      </c>
      <c r="D77" s="586"/>
      <c r="E77" s="610">
        <v>0.02</v>
      </c>
      <c r="F77" s="610">
        <v>0.02</v>
      </c>
      <c r="G77" s="623">
        <f>(I77/H77)*E77</f>
        <v>0</v>
      </c>
      <c r="H77" s="589">
        <f>SUM(H78:H82)</f>
        <v>450675.11920000002</v>
      </c>
      <c r="I77" s="590">
        <f>SUM(I78:I82)</f>
        <v>0</v>
      </c>
      <c r="J77" s="591">
        <f>SUM(J78:J82)</f>
        <v>450675.11920000002</v>
      </c>
    </row>
    <row r="78" spans="2:10" ht="13.8">
      <c r="B78" s="592"/>
      <c r="C78" s="593"/>
      <c r="D78" s="627" t="str">
        <f>'Form 1.1'!C63</f>
        <v>Suspensi Depan</v>
      </c>
      <c r="E78" s="611"/>
      <c r="F78" s="611"/>
      <c r="G78" s="599">
        <f>'Form 1.1'!H63</f>
        <v>0</v>
      </c>
      <c r="H78" s="600">
        <f>'Form 1.1'!M63</f>
        <v>0</v>
      </c>
      <c r="I78" s="596">
        <f t="shared" si="16"/>
        <v>0</v>
      </c>
      <c r="J78" s="597">
        <f t="shared" si="17"/>
        <v>0</v>
      </c>
    </row>
    <row r="79" spans="2:10" ht="13.8">
      <c r="B79" s="592"/>
      <c r="C79" s="593"/>
      <c r="D79" s="624" t="str">
        <f>'Form 1.1'!C64</f>
        <v>HANDLEBAR</v>
      </c>
      <c r="E79" s="611"/>
      <c r="F79" s="611"/>
      <c r="G79" s="599">
        <f>'Form 1.1'!H64</f>
        <v>0</v>
      </c>
      <c r="H79" s="600">
        <f>'Form 1.1'!M64</f>
        <v>197552.97200000001</v>
      </c>
      <c r="I79" s="596">
        <f t="shared" si="16"/>
        <v>0</v>
      </c>
      <c r="J79" s="597">
        <f t="shared" si="17"/>
        <v>197552.97200000001</v>
      </c>
    </row>
    <row r="80" spans="2:10" ht="13.8">
      <c r="B80" s="592"/>
      <c r="C80" s="625"/>
      <c r="D80" s="627" t="str">
        <f>'Form 1.1'!C65</f>
        <v>Suspensi Belakang</v>
      </c>
      <c r="E80" s="626"/>
      <c r="F80" s="626"/>
      <c r="G80" s="599">
        <f>'Form 1.1'!H65</f>
        <v>0</v>
      </c>
      <c r="H80" s="600">
        <f>'Form 1.1'!M65</f>
        <v>0</v>
      </c>
      <c r="I80" s="596">
        <f t="shared" ref="I80:I82" si="18">G80*H80</f>
        <v>0</v>
      </c>
      <c r="J80" s="597">
        <f t="shared" ref="J80:J82" si="19">(100%-G80)*H80</f>
        <v>0</v>
      </c>
    </row>
    <row r="81" spans="2:10" ht="13.8">
      <c r="B81" s="592"/>
      <c r="C81" s="625"/>
      <c r="D81" s="624" t="str">
        <f>'Form 1.1'!C66</f>
        <v>REAR SHOCK</v>
      </c>
      <c r="E81" s="626"/>
      <c r="F81" s="626"/>
      <c r="G81" s="599">
        <f>'Form 1.1'!H66</f>
        <v>0</v>
      </c>
      <c r="H81" s="600">
        <f>'Form 1.1'!M66</f>
        <v>253122.14720000001</v>
      </c>
      <c r="I81" s="596">
        <f t="shared" si="18"/>
        <v>0</v>
      </c>
      <c r="J81" s="597">
        <f t="shared" si="19"/>
        <v>253122.14720000001</v>
      </c>
    </row>
    <row r="82" spans="2:10" ht="13.8">
      <c r="B82" s="602"/>
      <c r="C82" s="593"/>
      <c r="D82" s="627" t="str">
        <f>'Form 1.1'!C67</f>
        <v>Sistem Pengereman</v>
      </c>
      <c r="E82" s="611"/>
      <c r="F82" s="611"/>
      <c r="G82" s="599">
        <f>'Form 1.1'!H67</f>
        <v>0</v>
      </c>
      <c r="H82" s="600">
        <f>'Form 1.1'!M67</f>
        <v>0</v>
      </c>
      <c r="I82" s="596">
        <f t="shared" si="18"/>
        <v>0</v>
      </c>
      <c r="J82" s="597">
        <f t="shared" si="19"/>
        <v>0</v>
      </c>
    </row>
  </sheetData>
  <mergeCells count="24">
    <mergeCell ref="C68:D68"/>
    <mergeCell ref="C77:D77"/>
    <mergeCell ref="C45:D45"/>
    <mergeCell ref="C51:D51"/>
    <mergeCell ref="C55:D55"/>
    <mergeCell ref="C56:D56"/>
    <mergeCell ref="C60:D60"/>
    <mergeCell ref="C64:D64"/>
    <mergeCell ref="E14:E15"/>
    <mergeCell ref="F14:F15"/>
    <mergeCell ref="H14:H15"/>
    <mergeCell ref="I14:J14"/>
    <mergeCell ref="C16:D16"/>
    <mergeCell ref="C17:D17"/>
    <mergeCell ref="I2:J2"/>
    <mergeCell ref="B4:J4"/>
    <mergeCell ref="I5:J5"/>
    <mergeCell ref="B7:C7"/>
    <mergeCell ref="B12:D12"/>
    <mergeCell ref="B13:B15"/>
    <mergeCell ref="C13:D15"/>
    <mergeCell ref="E13:F13"/>
    <mergeCell ref="G13:G15"/>
    <mergeCell ref="H13:J13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B1:L37"/>
  <sheetViews>
    <sheetView workbookViewId="0">
      <selection activeCell="M19" sqref="M19"/>
    </sheetView>
  </sheetViews>
  <sheetFormatPr defaultColWidth="9.109375" defaultRowHeight="13.2"/>
  <cols>
    <col min="1" max="1" width="2.33203125" style="4" customWidth="1"/>
    <col min="2" max="2" width="6.88671875" style="7" customWidth="1"/>
    <col min="3" max="3" width="6.88671875" style="4" customWidth="1"/>
    <col min="4" max="4" width="6.88671875" style="5" customWidth="1"/>
    <col min="5" max="5" width="32" style="4" customWidth="1"/>
    <col min="6" max="6" width="14" style="72" customWidth="1"/>
    <col min="7" max="7" width="12.109375" style="7" customWidth="1"/>
    <col min="8" max="9" width="6.6640625" style="7" customWidth="1"/>
    <col min="10" max="10" width="12.33203125" style="7" customWidth="1"/>
    <col min="11" max="11" width="9.6640625" style="7" customWidth="1"/>
    <col min="12" max="12" width="11.6640625" style="8" customWidth="1"/>
    <col min="13" max="16384" width="9.109375" style="4"/>
  </cols>
  <sheetData>
    <row r="1" spans="2:12" ht="14.4">
      <c r="B1" s="13"/>
      <c r="C1" s="10"/>
      <c r="D1" s="11"/>
      <c r="E1" s="10"/>
      <c r="F1" s="73"/>
      <c r="G1" s="13"/>
      <c r="H1" s="13"/>
      <c r="I1" s="13"/>
      <c r="J1" s="13"/>
      <c r="K1" s="13"/>
      <c r="L1" s="53"/>
    </row>
    <row r="2" spans="2:12">
      <c r="B2" s="55"/>
      <c r="C2" s="14"/>
      <c r="D2" s="15"/>
      <c r="H2" s="483" t="str">
        <f>REKAPITULASI!$E$2</f>
        <v>SELF ASSESSMENT</v>
      </c>
      <c r="I2" s="484"/>
      <c r="J2" s="485"/>
      <c r="K2" s="55"/>
    </row>
    <row r="3" spans="2:12">
      <c r="B3" s="55"/>
      <c r="C3" s="14"/>
      <c r="D3" s="15"/>
      <c r="E3" s="15"/>
      <c r="F3" s="57"/>
      <c r="G3" s="17"/>
      <c r="H3" s="17"/>
      <c r="I3" s="55"/>
      <c r="J3" s="17"/>
      <c r="K3" s="55"/>
      <c r="L3" s="57"/>
    </row>
    <row r="4" spans="2:12" ht="15.6">
      <c r="B4" s="486" t="s">
        <v>84</v>
      </c>
      <c r="C4" s="486"/>
      <c r="D4" s="486"/>
      <c r="E4" s="486"/>
      <c r="F4" s="486"/>
      <c r="G4" s="486"/>
      <c r="H4" s="486"/>
      <c r="I4" s="486"/>
      <c r="J4" s="18"/>
      <c r="K4" s="18"/>
      <c r="L4" s="57"/>
    </row>
    <row r="5" spans="2:12" ht="14.4" thickBot="1">
      <c r="B5" s="74"/>
      <c r="C5" s="15"/>
      <c r="D5" s="15"/>
      <c r="E5" s="15"/>
      <c r="F5" s="57"/>
      <c r="G5" s="440"/>
      <c r="H5" s="440"/>
      <c r="I5" s="440"/>
      <c r="J5" s="440"/>
      <c r="K5" s="440"/>
      <c r="L5" s="57"/>
    </row>
    <row r="6" spans="2:12">
      <c r="B6" s="487" t="s">
        <v>21</v>
      </c>
      <c r="C6" s="488"/>
      <c r="D6" s="488"/>
      <c r="E6" s="21" t="str">
        <f>REKAPITULASI!D6</f>
        <v>PT. Molis Maju Bersama Indonesia</v>
      </c>
      <c r="F6" s="60"/>
      <c r="G6" s="23"/>
      <c r="H6" s="23"/>
      <c r="I6" s="23"/>
      <c r="J6" s="84"/>
      <c r="K6" s="15"/>
      <c r="L6" s="15"/>
    </row>
    <row r="7" spans="2:12">
      <c r="B7" s="481" t="s">
        <v>0</v>
      </c>
      <c r="C7" s="482"/>
      <c r="D7" s="482"/>
      <c r="E7" s="25" t="str">
        <f>REKAPITULASI!D7</f>
        <v>Jl. Gatot Subroto No 8 Jakarta</v>
      </c>
      <c r="F7" s="62"/>
      <c r="G7" s="27"/>
      <c r="H7" s="27"/>
      <c r="I7" s="27"/>
      <c r="J7" s="85"/>
      <c r="K7" s="15"/>
      <c r="L7" s="15"/>
    </row>
    <row r="8" spans="2:12">
      <c r="B8" s="481" t="s">
        <v>22</v>
      </c>
      <c r="C8" s="482"/>
      <c r="D8" s="482"/>
      <c r="E8" s="25" t="str">
        <f>REKAPITULASI!D8</f>
        <v>MOLI</v>
      </c>
      <c r="F8" s="62"/>
      <c r="G8" s="27"/>
      <c r="H8" s="27"/>
      <c r="I8" s="27"/>
      <c r="J8" s="85"/>
      <c r="K8" s="15"/>
      <c r="L8" s="15"/>
    </row>
    <row r="9" spans="2:12">
      <c r="B9" s="481" t="s">
        <v>2</v>
      </c>
      <c r="C9" s="482"/>
      <c r="D9" s="482"/>
      <c r="E9" s="25" t="str">
        <f>REKAPITULASI!D9</f>
        <v>Sepeda Motor Listrik</v>
      </c>
      <c r="F9" s="62"/>
      <c r="G9" s="27"/>
      <c r="H9" s="27"/>
      <c r="I9" s="27"/>
      <c r="J9" s="85"/>
      <c r="K9" s="15"/>
      <c r="L9" s="15"/>
    </row>
    <row r="10" spans="2:12">
      <c r="B10" s="481" t="s">
        <v>25</v>
      </c>
      <c r="C10" s="482"/>
      <c r="D10" s="482"/>
      <c r="E10" s="25" t="str">
        <f>REKAPITULASI!D11</f>
        <v>G1</v>
      </c>
      <c r="F10" s="62"/>
      <c r="G10" s="27"/>
      <c r="H10" s="27"/>
      <c r="I10" s="27"/>
      <c r="J10" s="85"/>
      <c r="K10" s="15"/>
      <c r="L10" s="15"/>
    </row>
    <row r="11" spans="2:12" ht="14.4" thickBot="1">
      <c r="B11" s="481" t="s">
        <v>4</v>
      </c>
      <c r="C11" s="482"/>
      <c r="D11" s="482"/>
      <c r="E11" s="30"/>
      <c r="F11" s="64"/>
      <c r="G11" s="29"/>
      <c r="H11" s="29"/>
      <c r="I11" s="29"/>
      <c r="J11" s="183"/>
      <c r="K11" s="65"/>
      <c r="L11" s="65"/>
    </row>
    <row r="12" spans="2:12" s="1" customFormat="1" ht="17.25" customHeight="1">
      <c r="B12" s="504" t="s">
        <v>85</v>
      </c>
      <c r="C12" s="505"/>
      <c r="D12" s="505"/>
      <c r="E12" s="506"/>
      <c r="F12" s="489" t="s">
        <v>27</v>
      </c>
      <c r="G12" s="489"/>
      <c r="H12" s="490" t="s">
        <v>86</v>
      </c>
      <c r="I12" s="490"/>
      <c r="J12" s="502" t="s">
        <v>87</v>
      </c>
    </row>
    <row r="13" spans="2:12" s="1" customFormat="1" ht="33.75" customHeight="1">
      <c r="B13" s="507"/>
      <c r="C13" s="508"/>
      <c r="D13" s="508"/>
      <c r="E13" s="509"/>
      <c r="F13" s="75" t="s">
        <v>161</v>
      </c>
      <c r="G13" s="75" t="s">
        <v>162</v>
      </c>
      <c r="H13" s="86" t="s">
        <v>88</v>
      </c>
      <c r="I13" s="87" t="s">
        <v>89</v>
      </c>
      <c r="J13" s="503"/>
    </row>
    <row r="14" spans="2:12" ht="18" customHeight="1">
      <c r="B14" s="76" t="s">
        <v>11</v>
      </c>
      <c r="C14" s="491" t="s">
        <v>65</v>
      </c>
      <c r="D14" s="492"/>
      <c r="E14" s="493"/>
      <c r="F14" s="77"/>
      <c r="G14" s="78"/>
      <c r="H14" s="88"/>
      <c r="I14" s="88"/>
      <c r="J14" s="89"/>
      <c r="L14" s="1"/>
    </row>
    <row r="15" spans="2:12" ht="18" customHeight="1">
      <c r="B15" s="79"/>
      <c r="C15" s="494" t="s">
        <v>90</v>
      </c>
      <c r="D15" s="495"/>
      <c r="E15" s="496"/>
      <c r="F15" s="77">
        <v>0.15</v>
      </c>
      <c r="G15" s="80">
        <v>0.1</v>
      </c>
      <c r="H15" s="194" t="s">
        <v>153</v>
      </c>
      <c r="I15" s="88"/>
      <c r="J15" s="169">
        <f>IF(H15="ü", F15, IF(I15="ü",0%))</f>
        <v>0.15</v>
      </c>
      <c r="L15" s="1"/>
    </row>
    <row r="16" spans="2:12" ht="18" customHeight="1">
      <c r="B16" s="79"/>
      <c r="C16" s="494" t="s">
        <v>91</v>
      </c>
      <c r="D16" s="495"/>
      <c r="E16" s="496"/>
      <c r="F16" s="77">
        <v>0.1</v>
      </c>
      <c r="G16" s="80">
        <v>0.05</v>
      </c>
      <c r="H16" s="88"/>
      <c r="I16" s="194" t="s">
        <v>153</v>
      </c>
      <c r="J16" s="169">
        <f t="shared" ref="J16:J17" si="0">IF(H16="ü", F16, IF(I16="ü",0%))</f>
        <v>0</v>
      </c>
      <c r="L16" s="1"/>
    </row>
    <row r="17" spans="2:11" ht="18" customHeight="1">
      <c r="B17" s="81"/>
      <c r="C17" s="494" t="s">
        <v>92</v>
      </c>
      <c r="D17" s="495"/>
      <c r="E17" s="496"/>
      <c r="F17" s="77">
        <v>0</v>
      </c>
      <c r="G17" s="80">
        <v>0</v>
      </c>
      <c r="H17" s="88"/>
      <c r="I17" s="194" t="s">
        <v>153</v>
      </c>
      <c r="J17" s="169">
        <f t="shared" si="0"/>
        <v>0</v>
      </c>
    </row>
    <row r="18" spans="2:11" ht="18" customHeight="1">
      <c r="B18" s="76" t="s">
        <v>29</v>
      </c>
      <c r="C18" s="491" t="s">
        <v>93</v>
      </c>
      <c r="D18" s="492"/>
      <c r="E18" s="493"/>
      <c r="F18" s="77"/>
      <c r="G18" s="78"/>
      <c r="H18" s="88"/>
      <c r="I18" s="88"/>
      <c r="J18" s="169"/>
    </row>
    <row r="19" spans="2:11" ht="18" customHeight="1">
      <c r="B19" s="79"/>
      <c r="C19" s="494" t="s">
        <v>94</v>
      </c>
      <c r="D19" s="495"/>
      <c r="E19" s="496"/>
      <c r="F19" s="283">
        <v>3.7499999999999999E-2</v>
      </c>
      <c r="G19" s="82">
        <v>2.5000000000000001E-2</v>
      </c>
      <c r="H19" s="194" t="s">
        <v>153</v>
      </c>
      <c r="I19" s="88"/>
      <c r="J19" s="169">
        <f t="shared" ref="J19:J22" si="1">IF(H19="ü", F19, IF(I19="ü",0%))</f>
        <v>3.7499999999999999E-2</v>
      </c>
      <c r="K19" s="90"/>
    </row>
    <row r="20" spans="2:11" ht="18" customHeight="1">
      <c r="B20" s="79"/>
      <c r="C20" s="494" t="s">
        <v>95</v>
      </c>
      <c r="D20" s="495"/>
      <c r="E20" s="496"/>
      <c r="F20" s="283">
        <v>3.7499999999999999E-2</v>
      </c>
      <c r="G20" s="82">
        <v>2.5000000000000001E-2</v>
      </c>
      <c r="H20" s="88"/>
      <c r="I20" s="194" t="s">
        <v>153</v>
      </c>
      <c r="J20" s="169">
        <f t="shared" si="1"/>
        <v>0</v>
      </c>
      <c r="K20" s="90"/>
    </row>
    <row r="21" spans="2:11" ht="18" customHeight="1">
      <c r="B21" s="79"/>
      <c r="C21" s="494" t="s">
        <v>96</v>
      </c>
      <c r="D21" s="495"/>
      <c r="E21" s="496"/>
      <c r="F21" s="283">
        <v>3.7499999999999999E-2</v>
      </c>
      <c r="G21" s="82">
        <v>2.5000000000000001E-2</v>
      </c>
      <c r="H21" s="194" t="s">
        <v>153</v>
      </c>
      <c r="I21" s="88"/>
      <c r="J21" s="169">
        <f t="shared" si="1"/>
        <v>3.7499999999999999E-2</v>
      </c>
      <c r="K21" s="90"/>
    </row>
    <row r="22" spans="2:11" ht="18" customHeight="1" thickBot="1">
      <c r="B22" s="83"/>
      <c r="C22" s="497" t="s">
        <v>97</v>
      </c>
      <c r="D22" s="498"/>
      <c r="E22" s="499"/>
      <c r="F22" s="283">
        <v>3.7499999999999999E-2</v>
      </c>
      <c r="G22" s="82">
        <v>2.5000000000000001E-2</v>
      </c>
      <c r="H22" s="194" t="s">
        <v>153</v>
      </c>
      <c r="I22" s="91"/>
      <c r="J22" s="169">
        <f t="shared" si="1"/>
        <v>3.7499999999999999E-2</v>
      </c>
      <c r="K22" s="90"/>
    </row>
    <row r="23" spans="2:11" ht="22.5" customHeight="1" thickBot="1">
      <c r="B23" s="500" t="s">
        <v>98</v>
      </c>
      <c r="C23" s="501"/>
      <c r="D23" s="501"/>
      <c r="E23" s="501"/>
      <c r="F23" s="501"/>
      <c r="G23" s="501"/>
      <c r="H23" s="501"/>
      <c r="I23" s="501"/>
      <c r="J23" s="170">
        <f>SUM(J14:J22)</f>
        <v>0.26250000000000001</v>
      </c>
    </row>
    <row r="25" spans="2:11">
      <c r="B25" s="188" t="s">
        <v>147</v>
      </c>
    </row>
    <row r="26" spans="2:11">
      <c r="B26" s="189" t="str">
        <f>REKAPITULASI!$B$22</f>
        <v>PT. Molis Maju Bersama Indonesia</v>
      </c>
    </row>
    <row r="27" spans="2:11">
      <c r="B27" s="190" t="s">
        <v>149</v>
      </c>
    </row>
    <row r="28" spans="2:11">
      <c r="B28" s="190" t="s">
        <v>148</v>
      </c>
    </row>
    <row r="29" spans="2:11">
      <c r="B29" s="152"/>
    </row>
    <row r="30" spans="2:11">
      <c r="B30" s="182" t="str">
        <f>REKAPITULASI!$B$26</f>
        <v>Jakarta, dd mm yyyy</v>
      </c>
    </row>
    <row r="31" spans="2:11">
      <c r="B31" s="155" t="s">
        <v>37</v>
      </c>
    </row>
    <row r="32" spans="2:11">
      <c r="B32" s="157"/>
    </row>
    <row r="33" spans="2:2">
      <c r="B33" s="157"/>
    </row>
    <row r="34" spans="2:2">
      <c r="B34" s="192" t="s">
        <v>152</v>
      </c>
    </row>
    <row r="35" spans="2:2">
      <c r="B35" s="157"/>
    </row>
    <row r="36" spans="2:2">
      <c r="B36" s="181" t="str">
        <f>REKAPITULASI!$B$32</f>
        <v>isi 'Nama</v>
      </c>
    </row>
    <row r="37" spans="2:2">
      <c r="B37" s="180" t="str">
        <f>REKAPITULASI!$B$33</f>
        <v>isi ' jabatan</v>
      </c>
    </row>
  </sheetData>
  <mergeCells count="24">
    <mergeCell ref="C21:E21"/>
    <mergeCell ref="C22:E22"/>
    <mergeCell ref="B23:I23"/>
    <mergeCell ref="J12:J13"/>
    <mergeCell ref="B12:E13"/>
    <mergeCell ref="C16:E16"/>
    <mergeCell ref="C17:E17"/>
    <mergeCell ref="C18:E18"/>
    <mergeCell ref="C19:E19"/>
    <mergeCell ref="C20:E20"/>
    <mergeCell ref="B11:D11"/>
    <mergeCell ref="F12:G12"/>
    <mergeCell ref="H12:I12"/>
    <mergeCell ref="C14:E14"/>
    <mergeCell ref="C15:E15"/>
    <mergeCell ref="B8:D8"/>
    <mergeCell ref="B9:D9"/>
    <mergeCell ref="B10:D10"/>
    <mergeCell ref="H2:J2"/>
    <mergeCell ref="B4:I4"/>
    <mergeCell ref="G5:I5"/>
    <mergeCell ref="J5:K5"/>
    <mergeCell ref="B6:D6"/>
    <mergeCell ref="B7:D7"/>
  </mergeCells>
  <pageMargins left="0.7" right="0.7" top="0.75" bottom="0.75" header="0.3" footer="0.3"/>
  <pageSetup scale="78" orientation="portrait" r:id="rId1"/>
  <colBreaks count="1" manualBreakCount="1">
    <brk id="11" max="3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B1:N69"/>
  <sheetViews>
    <sheetView workbookViewId="0"/>
  </sheetViews>
  <sheetFormatPr defaultColWidth="9.109375" defaultRowHeight="13.2"/>
  <cols>
    <col min="1" max="1" width="3.44140625" style="4" customWidth="1"/>
    <col min="2" max="2" width="4.44140625" style="3" customWidth="1"/>
    <col min="3" max="3" width="4.6640625" style="4" customWidth="1"/>
    <col min="4" max="4" width="8.6640625" style="5" customWidth="1"/>
    <col min="5" max="5" width="18.33203125" style="4" customWidth="1"/>
    <col min="6" max="6" width="18" style="6" customWidth="1"/>
    <col min="7" max="7" width="13.77734375" style="7" customWidth="1"/>
    <col min="8" max="8" width="12.44140625" style="7" customWidth="1"/>
    <col min="9" max="9" width="11.44140625" style="8" customWidth="1"/>
    <col min="10" max="10" width="11.6640625" style="8" customWidth="1"/>
    <col min="11" max="11" width="6.109375" style="4" customWidth="1"/>
    <col min="12" max="16384" width="9.109375" style="4"/>
  </cols>
  <sheetData>
    <row r="1" spans="2:14" ht="14.4">
      <c r="B1" s="9"/>
      <c r="C1" s="10"/>
      <c r="D1" s="11"/>
      <c r="E1" s="10"/>
      <c r="F1" s="12"/>
      <c r="G1" s="13"/>
      <c r="H1" s="13"/>
      <c r="I1" s="53"/>
      <c r="J1" s="53"/>
      <c r="K1" s="10"/>
      <c r="L1" s="10"/>
      <c r="M1" s="10"/>
      <c r="N1" s="10"/>
    </row>
    <row r="2" spans="2:14">
      <c r="B2" s="14"/>
      <c r="C2" s="14"/>
      <c r="D2" s="15"/>
      <c r="E2" s="15"/>
      <c r="F2" s="16"/>
      <c r="G2" s="17"/>
      <c r="H2" s="483" t="str">
        <f>REKAPITULASI!$E$2</f>
        <v>SELF ASSESSMENT</v>
      </c>
      <c r="I2" s="484"/>
      <c r="J2" s="485"/>
      <c r="K2" s="54"/>
      <c r="L2" s="54"/>
      <c r="M2" s="54"/>
      <c r="N2" s="15"/>
    </row>
    <row r="3" spans="2:14">
      <c r="B3" s="14"/>
      <c r="C3" s="14"/>
      <c r="D3" s="15"/>
      <c r="E3" s="15"/>
      <c r="F3" s="16"/>
      <c r="G3" s="17"/>
      <c r="H3" s="55"/>
      <c r="I3" s="56"/>
      <c r="J3" s="57"/>
      <c r="K3" s="15"/>
      <c r="L3" s="15"/>
      <c r="M3" s="15"/>
      <c r="N3" s="15"/>
    </row>
    <row r="4" spans="2:14" ht="15.6">
      <c r="B4" s="486" t="s">
        <v>99</v>
      </c>
      <c r="C4" s="486"/>
      <c r="D4" s="486"/>
      <c r="E4" s="486"/>
      <c r="F4" s="486"/>
      <c r="G4" s="486"/>
      <c r="H4" s="486"/>
      <c r="I4" s="58"/>
      <c r="J4" s="57"/>
      <c r="K4" s="15"/>
      <c r="L4" s="15"/>
      <c r="M4" s="15"/>
      <c r="N4" s="15"/>
    </row>
    <row r="5" spans="2:14" ht="13.8">
      <c r="B5" s="19"/>
      <c r="C5" s="15"/>
      <c r="D5" s="15"/>
      <c r="E5" s="15"/>
      <c r="F5" s="16"/>
      <c r="G5" s="440"/>
      <c r="H5" s="440"/>
      <c r="I5" s="59"/>
      <c r="J5" s="57"/>
      <c r="K5" s="15"/>
      <c r="L5" s="15"/>
      <c r="M5" s="15"/>
      <c r="N5" s="15"/>
    </row>
    <row r="6" spans="2:14">
      <c r="B6" s="487" t="s">
        <v>21</v>
      </c>
      <c r="C6" s="488"/>
      <c r="D6" s="488"/>
      <c r="E6" s="21" t="str">
        <f>REKAPITULASI!D6</f>
        <v>PT. Molis Maju Bersama Indonesia</v>
      </c>
      <c r="F6" s="22"/>
      <c r="G6" s="23"/>
      <c r="H6" s="23"/>
      <c r="I6" s="60"/>
      <c r="J6" s="61"/>
      <c r="K6" s="15"/>
      <c r="L6" s="15"/>
      <c r="M6" s="15"/>
      <c r="N6" s="15"/>
    </row>
    <row r="7" spans="2:14">
      <c r="B7" s="481" t="s">
        <v>0</v>
      </c>
      <c r="C7" s="482"/>
      <c r="D7" s="482"/>
      <c r="E7" s="25" t="str">
        <f>REKAPITULASI!D7</f>
        <v>Jl. Gatot Subroto No 8 Jakarta</v>
      </c>
      <c r="F7" s="26"/>
      <c r="G7" s="27"/>
      <c r="H7" s="27"/>
      <c r="I7" s="62"/>
      <c r="J7" s="63"/>
      <c r="K7" s="15"/>
      <c r="L7" s="15"/>
      <c r="M7" s="15"/>
      <c r="N7" s="15"/>
    </row>
    <row r="8" spans="2:14">
      <c r="B8" s="481" t="s">
        <v>22</v>
      </c>
      <c r="C8" s="482"/>
      <c r="D8" s="482"/>
      <c r="E8" s="25" t="str">
        <f>REKAPITULASI!D8</f>
        <v>MOLI</v>
      </c>
      <c r="F8" s="26"/>
      <c r="G8" s="27"/>
      <c r="H8" s="27"/>
      <c r="I8" s="62"/>
      <c r="J8" s="63"/>
      <c r="K8" s="15"/>
      <c r="L8" s="15"/>
      <c r="M8" s="15"/>
      <c r="N8" s="15"/>
    </row>
    <row r="9" spans="2:14">
      <c r="B9" s="481" t="s">
        <v>2</v>
      </c>
      <c r="C9" s="482"/>
      <c r="D9" s="482"/>
      <c r="E9" s="25" t="str">
        <f>REKAPITULASI!D9</f>
        <v>Sepeda Motor Listrik</v>
      </c>
      <c r="F9" s="26"/>
      <c r="G9" s="27"/>
      <c r="H9" s="27"/>
      <c r="I9" s="62"/>
      <c r="J9" s="63"/>
      <c r="K9" s="15"/>
      <c r="L9" s="15"/>
      <c r="M9" s="15"/>
      <c r="N9" s="15"/>
    </row>
    <row r="10" spans="2:14">
      <c r="B10" s="481" t="s">
        <v>25</v>
      </c>
      <c r="C10" s="482"/>
      <c r="D10" s="482"/>
      <c r="E10" s="25" t="str">
        <f>REKAPITULASI!D11</f>
        <v>G1</v>
      </c>
      <c r="F10" s="26"/>
      <c r="G10" s="27"/>
      <c r="H10" s="27"/>
      <c r="I10" s="62"/>
      <c r="J10" s="63"/>
      <c r="K10" s="15"/>
      <c r="L10" s="15"/>
      <c r="M10" s="15"/>
      <c r="N10" s="15"/>
    </row>
    <row r="11" spans="2:14">
      <c r="B11" s="481" t="s">
        <v>4</v>
      </c>
      <c r="C11" s="482"/>
      <c r="D11" s="482"/>
      <c r="E11" s="25">
        <f>'III. Perakitan'!E11</f>
        <v>0</v>
      </c>
      <c r="F11" s="26"/>
      <c r="G11" s="27"/>
      <c r="H11" s="27"/>
      <c r="I11" s="62"/>
      <c r="J11" s="63"/>
      <c r="K11" s="15"/>
      <c r="L11" s="15"/>
      <c r="M11" s="15"/>
      <c r="N11" s="15"/>
    </row>
    <row r="12" spans="2:14" s="1" customFormat="1" ht="17.25" customHeight="1">
      <c r="B12" s="525" t="s">
        <v>100</v>
      </c>
      <c r="C12" s="519"/>
      <c r="D12" s="519"/>
      <c r="E12" s="519"/>
      <c r="F12" s="512" t="s">
        <v>101</v>
      </c>
      <c r="G12" s="519" t="s">
        <v>102</v>
      </c>
      <c r="H12" s="519"/>
      <c r="I12" s="521" t="s">
        <v>103</v>
      </c>
      <c r="J12" s="523" t="s">
        <v>104</v>
      </c>
    </row>
    <row r="13" spans="2:14" s="1" customFormat="1" ht="15.75" customHeight="1">
      <c r="B13" s="526"/>
      <c r="C13" s="527"/>
      <c r="D13" s="527"/>
      <c r="E13" s="527"/>
      <c r="F13" s="513"/>
      <c r="G13" s="31" t="s">
        <v>105</v>
      </c>
      <c r="H13" s="31" t="s">
        <v>106</v>
      </c>
      <c r="I13" s="522"/>
      <c r="J13" s="524"/>
    </row>
    <row r="14" spans="2:14" s="2" customFormat="1" ht="12.75" customHeight="1">
      <c r="B14" s="32" t="s">
        <v>107</v>
      </c>
      <c r="C14" s="185" t="s">
        <v>108</v>
      </c>
      <c r="D14" s="185"/>
      <c r="E14" s="185"/>
      <c r="F14" s="33" t="s">
        <v>109</v>
      </c>
      <c r="G14" s="520" t="s">
        <v>110</v>
      </c>
      <c r="H14" s="520"/>
      <c r="I14" s="33" t="s">
        <v>111</v>
      </c>
      <c r="J14" s="66" t="s">
        <v>112</v>
      </c>
    </row>
    <row r="15" spans="2:14" s="3" customFormat="1" ht="27" customHeight="1">
      <c r="B15" s="34" t="s">
        <v>11</v>
      </c>
      <c r="C15" s="514" t="s">
        <v>113</v>
      </c>
      <c r="D15" s="515"/>
      <c r="E15" s="516"/>
      <c r="F15" s="35">
        <v>1</v>
      </c>
      <c r="G15" s="35" t="s">
        <v>158</v>
      </c>
      <c r="H15" s="35">
        <v>0</v>
      </c>
      <c r="I15" s="67">
        <v>0.05</v>
      </c>
      <c r="J15" s="68">
        <f>F15*H15*I15*10%</f>
        <v>0</v>
      </c>
    </row>
    <row r="16" spans="2:14" s="3" customFormat="1" ht="27" customHeight="1">
      <c r="B16" s="34" t="s">
        <v>29</v>
      </c>
      <c r="C16" s="514" t="s">
        <v>114</v>
      </c>
      <c r="D16" s="515"/>
      <c r="E16" s="516"/>
      <c r="F16" s="35">
        <v>1</v>
      </c>
      <c r="G16" s="35" t="s">
        <v>158</v>
      </c>
      <c r="H16" s="35">
        <v>0</v>
      </c>
      <c r="I16" s="67">
        <v>0.15</v>
      </c>
      <c r="J16" s="68">
        <f t="shared" ref="J16:J20" si="0">F16*H16*I16*10%</f>
        <v>0</v>
      </c>
    </row>
    <row r="17" spans="2:10" s="3" customFormat="1" ht="27" customHeight="1">
      <c r="B17" s="34" t="s">
        <v>31</v>
      </c>
      <c r="C17" s="514" t="s">
        <v>115</v>
      </c>
      <c r="D17" s="515"/>
      <c r="E17" s="516"/>
      <c r="F17" s="35">
        <v>1</v>
      </c>
      <c r="G17" s="35" t="s">
        <v>159</v>
      </c>
      <c r="H17" s="35">
        <v>0</v>
      </c>
      <c r="I17" s="67">
        <v>0.2</v>
      </c>
      <c r="J17" s="68">
        <f>F17*H17*I17*10%</f>
        <v>0</v>
      </c>
    </row>
    <row r="18" spans="2:10" s="3" customFormat="1" ht="27" customHeight="1">
      <c r="B18" s="34" t="s">
        <v>33</v>
      </c>
      <c r="C18" s="514" t="s">
        <v>116</v>
      </c>
      <c r="D18" s="515"/>
      <c r="E18" s="516"/>
      <c r="F18" s="35">
        <v>1</v>
      </c>
      <c r="G18" s="35" t="s">
        <v>159</v>
      </c>
      <c r="H18" s="35">
        <v>0</v>
      </c>
      <c r="I18" s="67">
        <v>0.2</v>
      </c>
      <c r="J18" s="68">
        <f t="shared" si="0"/>
        <v>0</v>
      </c>
    </row>
    <row r="19" spans="2:10" s="3" customFormat="1" ht="27" customHeight="1">
      <c r="B19" s="34" t="s">
        <v>117</v>
      </c>
      <c r="C19" s="514" t="s">
        <v>118</v>
      </c>
      <c r="D19" s="515"/>
      <c r="E19" s="516"/>
      <c r="F19" s="35">
        <v>1</v>
      </c>
      <c r="G19" s="35" t="s">
        <v>158</v>
      </c>
      <c r="H19" s="35">
        <v>1</v>
      </c>
      <c r="I19" s="67">
        <v>0.2</v>
      </c>
      <c r="J19" s="68">
        <f t="shared" si="0"/>
        <v>2.0000000000000004E-2</v>
      </c>
    </row>
    <row r="20" spans="2:10" s="3" customFormat="1" ht="27" customHeight="1">
      <c r="B20" s="34" t="s">
        <v>119</v>
      </c>
      <c r="C20" s="514" t="s">
        <v>120</v>
      </c>
      <c r="D20" s="515"/>
      <c r="E20" s="516"/>
      <c r="F20" s="35">
        <v>1</v>
      </c>
      <c r="G20" s="35" t="s">
        <v>158</v>
      </c>
      <c r="H20" s="35">
        <v>1</v>
      </c>
      <c r="I20" s="67">
        <v>0.2</v>
      </c>
      <c r="J20" s="68">
        <f t="shared" si="0"/>
        <v>2.0000000000000004E-2</v>
      </c>
    </row>
    <row r="21" spans="2:10" ht="24.75" customHeight="1">
      <c r="B21" s="517" t="s">
        <v>121</v>
      </c>
      <c r="C21" s="518"/>
      <c r="D21" s="518"/>
      <c r="E21" s="518"/>
      <c r="F21" s="518"/>
      <c r="G21" s="518"/>
      <c r="H21" s="518"/>
      <c r="I21" s="69"/>
      <c r="J21" s="70">
        <f>SUM(J15:J20)</f>
        <v>4.0000000000000008E-2</v>
      </c>
    </row>
    <row r="23" spans="2:10">
      <c r="B23" s="188" t="s">
        <v>147</v>
      </c>
    </row>
    <row r="24" spans="2:10">
      <c r="B24" s="189" t="str">
        <f>REKAPITULASI!$B$22</f>
        <v>PT. Molis Maju Bersama Indonesia</v>
      </c>
    </row>
    <row r="25" spans="2:10">
      <c r="B25" s="190" t="s">
        <v>149</v>
      </c>
    </row>
    <row r="26" spans="2:10">
      <c r="B26" s="190" t="s">
        <v>148</v>
      </c>
    </row>
    <row r="27" spans="2:10">
      <c r="B27" s="152"/>
    </row>
    <row r="28" spans="2:10">
      <c r="B28" s="182" t="str">
        <f>REKAPITULASI!$B$26</f>
        <v>Jakarta, dd mm yyyy</v>
      </c>
    </row>
    <row r="29" spans="2:10">
      <c r="B29" s="155" t="s">
        <v>37</v>
      </c>
    </row>
    <row r="30" spans="2:10">
      <c r="B30" s="157"/>
    </row>
    <row r="31" spans="2:10">
      <c r="B31" s="192" t="s">
        <v>152</v>
      </c>
    </row>
    <row r="32" spans="2:10">
      <c r="B32" s="157"/>
    </row>
    <row r="33" spans="2:10" ht="17.399999999999999" customHeight="1">
      <c r="B33" s="157"/>
    </row>
    <row r="34" spans="2:10" ht="17.399999999999999" customHeight="1">
      <c r="B34" s="181" t="str">
        <f>REKAPITULASI!$B$32</f>
        <v>isi 'Nama</v>
      </c>
    </row>
    <row r="35" spans="2:10">
      <c r="B35" s="180" t="str">
        <f>REKAPITULASI!$B$33</f>
        <v>isi ' jabatan</v>
      </c>
    </row>
    <row r="37" spans="2:10" s="1" customFormat="1" ht="12">
      <c r="B37" s="36" t="s">
        <v>122</v>
      </c>
      <c r="D37" s="37"/>
      <c r="F37" s="38"/>
      <c r="G37" s="39"/>
      <c r="H37" s="39"/>
      <c r="I37" s="71"/>
      <c r="J37" s="71"/>
    </row>
    <row r="38" spans="2:10" ht="12.75" customHeight="1">
      <c r="B38" s="40">
        <v>1</v>
      </c>
      <c r="C38" s="510" t="s">
        <v>123</v>
      </c>
      <c r="D38" s="510"/>
      <c r="E38" s="510"/>
      <c r="F38" s="510"/>
      <c r="G38" s="510"/>
      <c r="H38" s="510"/>
      <c r="I38" s="4"/>
      <c r="J38" s="4"/>
    </row>
    <row r="39" spans="2:10" ht="12.75" customHeight="1">
      <c r="B39" s="41">
        <v>2</v>
      </c>
      <c r="C39" s="510" t="s">
        <v>124</v>
      </c>
      <c r="D39" s="510"/>
      <c r="E39" s="510"/>
      <c r="F39" s="510"/>
      <c r="G39" s="510"/>
      <c r="H39" s="510"/>
    </row>
    <row r="40" spans="2:10" ht="12.75" customHeight="1">
      <c r="B40" s="41">
        <v>3</v>
      </c>
      <c r="C40" s="510" t="s">
        <v>125</v>
      </c>
      <c r="D40" s="510"/>
      <c r="E40" s="510"/>
      <c r="F40" s="510"/>
      <c r="G40" s="510"/>
      <c r="H40" s="510"/>
    </row>
    <row r="41" spans="2:10" ht="12.75" customHeight="1">
      <c r="B41" s="42"/>
      <c r="C41" s="43"/>
      <c r="D41" s="43"/>
      <c r="E41" s="43"/>
      <c r="F41" s="43"/>
      <c r="G41" s="43"/>
      <c r="H41" s="43"/>
    </row>
    <row r="42" spans="2:10" ht="12.75" hidden="1" customHeight="1">
      <c r="B42" s="44" t="s">
        <v>126</v>
      </c>
      <c r="C42" s="43"/>
      <c r="D42" s="43"/>
      <c r="E42" s="43"/>
      <c r="F42" s="43"/>
      <c r="G42" s="43"/>
      <c r="H42" s="43"/>
    </row>
    <row r="43" spans="2:10" ht="13.8" hidden="1">
      <c r="B43" s="45" t="s">
        <v>6</v>
      </c>
      <c r="C43" s="511" t="s">
        <v>127</v>
      </c>
      <c r="D43" s="511"/>
      <c r="E43" s="511"/>
      <c r="F43" s="46" t="s">
        <v>27</v>
      </c>
    </row>
    <row r="44" spans="2:10" ht="12.75" hidden="1" customHeight="1">
      <c r="B44" s="47">
        <v>1</v>
      </c>
      <c r="C44" s="510" t="s">
        <v>128</v>
      </c>
      <c r="D44" s="510"/>
      <c r="E44" s="510"/>
      <c r="F44" s="48">
        <v>1</v>
      </c>
    </row>
    <row r="45" spans="2:10" ht="12.75" hidden="1" customHeight="1">
      <c r="B45" s="47">
        <v>2</v>
      </c>
      <c r="C45" s="510" t="s">
        <v>129</v>
      </c>
      <c r="D45" s="510"/>
      <c r="E45" s="510"/>
      <c r="F45" s="48">
        <v>0.8</v>
      </c>
    </row>
    <row r="46" spans="2:10" ht="12.75" hidden="1" customHeight="1">
      <c r="B46" s="47">
        <v>3</v>
      </c>
      <c r="C46" s="510" t="s">
        <v>130</v>
      </c>
      <c r="D46" s="510"/>
      <c r="E46" s="510"/>
      <c r="F46" s="48">
        <v>0.5</v>
      </c>
    </row>
    <row r="47" spans="2:10" ht="12.75" hidden="1" customHeight="1">
      <c r="B47" s="47">
        <v>4</v>
      </c>
      <c r="C47" s="510" t="s">
        <v>131</v>
      </c>
      <c r="D47" s="510"/>
      <c r="E47" s="510"/>
      <c r="F47" s="48">
        <v>0</v>
      </c>
    </row>
    <row r="48" spans="2:10" hidden="1">
      <c r="B48" s="4"/>
      <c r="D48" s="4"/>
      <c r="F48" s="4"/>
    </row>
    <row r="49" spans="2:12" hidden="1">
      <c r="B49" s="36" t="s">
        <v>132</v>
      </c>
      <c r="D49" s="4"/>
    </row>
    <row r="50" spans="2:12" ht="13.8" hidden="1">
      <c r="B50" s="45" t="s">
        <v>6</v>
      </c>
      <c r="C50" s="511" t="s">
        <v>133</v>
      </c>
      <c r="D50" s="511"/>
      <c r="E50" s="511"/>
      <c r="F50" s="46" t="s">
        <v>106</v>
      </c>
    </row>
    <row r="51" spans="2:12" hidden="1">
      <c r="B51" s="49">
        <v>1</v>
      </c>
      <c r="C51" s="50" t="s">
        <v>134</v>
      </c>
      <c r="D51" s="51"/>
      <c r="E51" s="51"/>
      <c r="F51" s="52">
        <v>1</v>
      </c>
    </row>
    <row r="52" spans="2:12" hidden="1">
      <c r="B52" s="49">
        <v>2</v>
      </c>
      <c r="C52" s="50" t="s">
        <v>135</v>
      </c>
      <c r="D52" s="51"/>
      <c r="E52" s="51"/>
      <c r="F52" s="52">
        <v>1</v>
      </c>
    </row>
    <row r="53" spans="2:12" hidden="1">
      <c r="B53" s="49">
        <v>3</v>
      </c>
      <c r="C53" s="50" t="s">
        <v>136</v>
      </c>
      <c r="D53" s="51"/>
      <c r="E53" s="51"/>
      <c r="F53" s="52">
        <v>0.25</v>
      </c>
    </row>
    <row r="54" spans="2:12">
      <c r="B54" s="4"/>
      <c r="D54" s="4"/>
    </row>
    <row r="55" spans="2:12">
      <c r="B55" s="4"/>
      <c r="D55" s="4"/>
    </row>
    <row r="56" spans="2:12">
      <c r="B56" s="4"/>
      <c r="D56" s="4"/>
    </row>
    <row r="58" spans="2:12">
      <c r="G58" s="4"/>
      <c r="H58" s="4"/>
      <c r="I58" s="6"/>
      <c r="J58" s="171"/>
      <c r="K58" s="8"/>
      <c r="L58" s="8"/>
    </row>
    <row r="59" spans="2:12">
      <c r="G59" s="4"/>
      <c r="H59" s="4"/>
      <c r="I59" s="6"/>
      <c r="J59" s="7"/>
      <c r="K59" s="8"/>
      <c r="L59" s="8"/>
    </row>
    <row r="60" spans="2:12">
      <c r="F60" s="44"/>
      <c r="H60" s="173"/>
      <c r="I60" s="174"/>
      <c r="J60" s="175"/>
      <c r="L60" s="172"/>
    </row>
    <row r="61" spans="2:12">
      <c r="F61" s="44"/>
      <c r="H61" s="173"/>
      <c r="I61" s="6"/>
      <c r="J61" s="7"/>
      <c r="L61" s="172"/>
    </row>
    <row r="62" spans="2:12">
      <c r="F62" s="44"/>
      <c r="H62" s="173"/>
      <c r="I62" s="6"/>
      <c r="J62" s="7"/>
      <c r="L62" s="172"/>
    </row>
    <row r="63" spans="2:12">
      <c r="F63" s="44"/>
      <c r="H63" s="173"/>
      <c r="I63" s="174"/>
      <c r="J63" s="175"/>
      <c r="L63" s="172"/>
    </row>
    <row r="64" spans="2:12">
      <c r="F64" s="44"/>
      <c r="H64" s="173"/>
      <c r="I64" s="6"/>
      <c r="J64" s="7"/>
      <c r="L64" s="172"/>
    </row>
    <row r="65" spans="6:12">
      <c r="F65" s="44"/>
      <c r="H65" s="173"/>
      <c r="I65" s="6"/>
      <c r="J65" s="7"/>
      <c r="L65" s="172"/>
    </row>
    <row r="66" spans="6:12">
      <c r="F66" s="44"/>
      <c r="H66" s="173"/>
      <c r="I66" s="6"/>
      <c r="J66" s="7"/>
      <c r="L66" s="172"/>
    </row>
    <row r="67" spans="6:12">
      <c r="F67" s="44"/>
      <c r="H67" s="173"/>
      <c r="I67" s="6"/>
      <c r="J67" s="7"/>
      <c r="L67" s="172"/>
    </row>
    <row r="68" spans="6:12">
      <c r="G68" s="4"/>
      <c r="H68" s="4"/>
      <c r="I68" s="6"/>
      <c r="J68" s="7"/>
      <c r="K68" s="8"/>
      <c r="L68" s="8"/>
    </row>
    <row r="69" spans="6:12">
      <c r="G69" s="172"/>
      <c r="H69" s="176"/>
      <c r="I69" s="6"/>
      <c r="J69" s="7"/>
      <c r="K69" s="8"/>
      <c r="L69" s="8"/>
    </row>
  </sheetData>
  <mergeCells count="31">
    <mergeCell ref="I12:I13"/>
    <mergeCell ref="J12:J13"/>
    <mergeCell ref="B12:E13"/>
    <mergeCell ref="C45:E45"/>
    <mergeCell ref="C46:E46"/>
    <mergeCell ref="C15:E15"/>
    <mergeCell ref="C16:E16"/>
    <mergeCell ref="C47:E47"/>
    <mergeCell ref="C50:E50"/>
    <mergeCell ref="F12:F13"/>
    <mergeCell ref="C38:H38"/>
    <mergeCell ref="C39:H39"/>
    <mergeCell ref="C40:H40"/>
    <mergeCell ref="C43:E43"/>
    <mergeCell ref="C44:E44"/>
    <mergeCell ref="C17:E17"/>
    <mergeCell ref="C18:E18"/>
    <mergeCell ref="C19:E19"/>
    <mergeCell ref="C20:E20"/>
    <mergeCell ref="B21:H21"/>
    <mergeCell ref="G12:H12"/>
    <mergeCell ref="G14:H14"/>
    <mergeCell ref="B8:D8"/>
    <mergeCell ref="B9:D9"/>
    <mergeCell ref="B10:D10"/>
    <mergeCell ref="B11:D11"/>
    <mergeCell ref="H2:J2"/>
    <mergeCell ref="B4:H4"/>
    <mergeCell ref="G5:H5"/>
    <mergeCell ref="B6:D6"/>
    <mergeCell ref="B7:D7"/>
  </mergeCells>
  <pageMargins left="0.7" right="0.7" top="0.75" bottom="0.75" header="0.3" footer="0.3"/>
  <pageSetup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Soal</vt:lpstr>
      <vt:lpstr>REKAPITULASI</vt:lpstr>
      <vt:lpstr>Form 1.1</vt:lpstr>
      <vt:lpstr>I, II. Manufakturing R2-R3</vt:lpstr>
      <vt:lpstr>III. Perakitan</vt:lpstr>
      <vt:lpstr>IV.a. Pengembangan Aktivitas</vt:lpstr>
      <vt:lpstr>'Form 1.1'!Print_Area</vt:lpstr>
      <vt:lpstr>'III. Perakitan'!Print_Area</vt:lpstr>
      <vt:lpstr>'IV.a. Pengembangan Aktivitas'!Print_Area</vt:lpstr>
      <vt:lpstr>REKAPITULASI!Print_Area</vt:lpstr>
      <vt:lpstr>Soal!Print_Area</vt:lpstr>
      <vt:lpstr>'Form 1.1'!Print_Titles</vt:lpstr>
    </vt:vector>
  </TitlesOfParts>
  <Company>Surveyor Indonesia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</dc:creator>
  <cp:lastModifiedBy>office 2021</cp:lastModifiedBy>
  <cp:lastPrinted>2024-02-05T10:48:43Z</cp:lastPrinted>
  <dcterms:created xsi:type="dcterms:W3CDTF">2000-01-28T02:34:00Z</dcterms:created>
  <dcterms:modified xsi:type="dcterms:W3CDTF">2024-03-05T02:40:25Z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6396821E9C9D4DF09A16FBED77027BB0</vt:lpwstr>
  </property>
  <property fmtid="{D5CDD505-2E9C-101B-9397-08002B2CF9AE}" pid="3" name="KSOProductBuildVer">
    <vt:lpwstr>1033-11.2.0.11536</vt:lpwstr>
  </property>
</Properties>
</file>